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07_ud\"/>
    </mc:Choice>
  </mc:AlternateContent>
  <xr:revisionPtr revIDLastSave="0" documentId="13_ncr:1_{8AB0FB6D-71BC-44BB-91D3-78486D571DB7}" xr6:coauthVersionLast="38" xr6:coauthVersionMax="38" xr10:uidLastSave="{00000000-0000-0000-0000-000000000000}"/>
  <bookViews>
    <workbookView xWindow="240" yWindow="-135" windowWidth="11205" windowHeight="8805" activeTab="1" xr2:uid="{00000000-000D-0000-FFFF-FFFF00000000}"/>
  </bookViews>
  <sheets>
    <sheet name="Source Info." sheetId="5" r:id="rId1"/>
    <sheet name="NBA Core Finance Data, 89-01" sheetId="1" r:id="rId2"/>
    <sheet name="Summary Statistics" sheetId="6" r:id="rId3"/>
    <sheet name="Figure 2.7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D35" i="1" s="1"/>
  <c r="B35" i="1"/>
  <c r="D34" i="1"/>
  <c r="C34" i="1"/>
  <c r="B3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2" i="1"/>
  <c r="D4" i="1"/>
  <c r="L13" i="6" l="1"/>
  <c r="K13" i="6"/>
  <c r="J13" i="6"/>
  <c r="H13" i="6"/>
  <c r="F13" i="6"/>
  <c r="D13" i="6"/>
  <c r="R16" i="6" l="1"/>
  <c r="R17" i="6"/>
  <c r="R15" i="6"/>
  <c r="R6" i="6"/>
  <c r="R7" i="6"/>
  <c r="R8" i="6"/>
  <c r="R9" i="6"/>
  <c r="R10" i="6"/>
  <c r="R11" i="6"/>
  <c r="R5" i="6"/>
  <c r="O16" i="6"/>
  <c r="O17" i="6"/>
  <c r="O15" i="6"/>
  <c r="O6" i="6"/>
  <c r="O7" i="6"/>
  <c r="O8" i="6"/>
  <c r="O9" i="6"/>
  <c r="O10" i="6"/>
  <c r="O11" i="6"/>
  <c r="O5" i="6"/>
  <c r="Q5" i="6"/>
  <c r="N16" i="6"/>
  <c r="N17" i="6"/>
  <c r="N15" i="6"/>
  <c r="N6" i="6"/>
  <c r="N7" i="6"/>
  <c r="N8" i="6"/>
  <c r="N9" i="6"/>
  <c r="N10" i="6"/>
  <c r="N11" i="6"/>
  <c r="N5" i="6"/>
  <c r="L5" i="6"/>
  <c r="K5" i="6"/>
  <c r="J5" i="6"/>
  <c r="H15" i="6"/>
  <c r="H16" i="6"/>
  <c r="H17" i="6"/>
  <c r="H14" i="6"/>
  <c r="H6" i="6"/>
  <c r="H7" i="6"/>
  <c r="H8" i="6"/>
  <c r="H9" i="6"/>
  <c r="H10" i="6"/>
  <c r="H11" i="6"/>
  <c r="H5" i="6"/>
  <c r="F5" i="6"/>
  <c r="D15" i="6"/>
  <c r="D16" i="6"/>
  <c r="D17" i="6"/>
  <c r="D14" i="6"/>
  <c r="D6" i="6"/>
  <c r="D7" i="6"/>
  <c r="D8" i="6"/>
  <c r="D9" i="6"/>
  <c r="D10" i="6"/>
  <c r="D11" i="6"/>
  <c r="D5" i="6"/>
  <c r="Q16" i="6" l="1"/>
  <c r="Q17" i="6"/>
  <c r="Q15" i="6"/>
  <c r="Q7" i="6"/>
  <c r="Q8" i="6"/>
  <c r="Q9" i="6"/>
  <c r="Q10" i="6"/>
  <c r="Q11" i="6"/>
  <c r="Q6" i="6"/>
  <c r="F15" i="6"/>
  <c r="F16" i="6"/>
  <c r="F17" i="6"/>
  <c r="F14" i="6"/>
  <c r="F7" i="6"/>
  <c r="F8" i="6"/>
  <c r="F9" i="6"/>
  <c r="F10" i="6"/>
  <c r="F11" i="6"/>
  <c r="F6" i="6"/>
  <c r="J15" i="6"/>
  <c r="J16" i="6"/>
  <c r="J17" i="6"/>
  <c r="J14" i="6"/>
  <c r="J7" i="6"/>
  <c r="J8" i="6"/>
  <c r="J9" i="6"/>
  <c r="J10" i="6"/>
  <c r="J11" i="6"/>
  <c r="J6" i="6"/>
  <c r="L17" i="6" l="1"/>
  <c r="L16" i="6"/>
  <c r="L15" i="6"/>
  <c r="L14" i="6"/>
  <c r="L11" i="6"/>
  <c r="L10" i="6"/>
  <c r="L9" i="6"/>
  <c r="L8" i="6"/>
  <c r="L7" i="6"/>
  <c r="L6" i="6"/>
  <c r="K17" i="6"/>
  <c r="K16" i="6"/>
  <c r="K15" i="6"/>
  <c r="K14" i="6"/>
  <c r="K11" i="6"/>
  <c r="K10" i="6"/>
  <c r="K9" i="6"/>
  <c r="K8" i="6"/>
  <c r="K7" i="6"/>
  <c r="K6" i="6"/>
  <c r="K19" i="6" l="1"/>
  <c r="AM34" i="1"/>
  <c r="AM35" i="1" s="1"/>
  <c r="AJ34" i="1"/>
  <c r="AG34" i="1"/>
  <c r="AG35" i="1" s="1"/>
  <c r="AD34" i="1"/>
  <c r="AD35" i="1" s="1"/>
  <c r="AA34" i="1"/>
  <c r="AA35" i="1" s="1"/>
  <c r="U34" i="1"/>
  <c r="R34" i="1"/>
  <c r="R35" i="1" s="1"/>
  <c r="O34" i="1"/>
  <c r="L34" i="1"/>
  <c r="L35" i="1" s="1"/>
  <c r="I34" i="1"/>
  <c r="F34" i="1"/>
  <c r="F35" i="1" s="1"/>
  <c r="AL34" i="1"/>
  <c r="AL35" i="1" s="1"/>
  <c r="AI34" i="1"/>
  <c r="AI35" i="1" s="1"/>
  <c r="AF34" i="1"/>
  <c r="AF35" i="1" s="1"/>
  <c r="AC34" i="1"/>
  <c r="AC35" i="1" s="1"/>
  <c r="Z34" i="1"/>
  <c r="Z35" i="1" s="1"/>
  <c r="T34" i="1"/>
  <c r="T35" i="1" s="1"/>
  <c r="Q34" i="1"/>
  <c r="Q35" i="1" s="1"/>
  <c r="N34" i="1"/>
  <c r="N35" i="1" s="1"/>
  <c r="K34" i="1"/>
  <c r="K35" i="1" s="1"/>
  <c r="H34" i="1"/>
  <c r="H35" i="1" s="1"/>
  <c r="E34" i="1"/>
  <c r="E35" i="1" s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4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V11" i="1"/>
  <c r="V5" i="1"/>
  <c r="V6" i="1"/>
  <c r="V7" i="1"/>
  <c r="V8" i="1"/>
  <c r="V9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2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30" i="1"/>
  <c r="P32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2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2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2" i="1"/>
  <c r="G4" i="1"/>
  <c r="J34" i="1" l="1"/>
  <c r="V34" i="1"/>
  <c r="AK34" i="1"/>
  <c r="P34" i="1"/>
  <c r="M35" i="1"/>
  <c r="AB35" i="1"/>
  <c r="AN35" i="1"/>
  <c r="AE35" i="1"/>
  <c r="G35" i="1"/>
  <c r="S35" i="1"/>
  <c r="AH35" i="1"/>
  <c r="M34" i="1"/>
  <c r="AB34" i="1"/>
  <c r="AN34" i="1"/>
  <c r="U35" i="1"/>
  <c r="V35" i="1" s="1"/>
  <c r="O35" i="1"/>
  <c r="P35" i="1" s="1"/>
  <c r="I35" i="1"/>
  <c r="J35" i="1" s="1"/>
  <c r="AE34" i="1"/>
  <c r="AJ35" i="1"/>
  <c r="AK35" i="1" s="1"/>
  <c r="G34" i="1"/>
  <c r="S34" i="1"/>
  <c r="AH34" i="1"/>
</calcChain>
</file>

<file path=xl/sharedStrings.xml><?xml version="1.0" encoding="utf-8"?>
<sst xmlns="http://schemas.openxmlformats.org/spreadsheetml/2006/main" count="140" uniqueCount="86">
  <si>
    <t>Franchise</t>
  </si>
  <si>
    <t>Atlanta Hawks</t>
  </si>
  <si>
    <t>Boston Celtics</t>
  </si>
  <si>
    <t>Charlotte Hornets</t>
  </si>
  <si>
    <t>Chicago Bulls</t>
  </si>
  <si>
    <t>Cleveland Cavaliers</t>
  </si>
  <si>
    <t>Dallas Mavericks</t>
  </si>
  <si>
    <t>Denver Nuggets</t>
  </si>
  <si>
    <t>Detroit Pistons</t>
  </si>
  <si>
    <t>Golden State Warriors</t>
  </si>
  <si>
    <t>Houston Rockets</t>
  </si>
  <si>
    <t>Indiana Pacers</t>
  </si>
  <si>
    <t>Los Angeles Clippers</t>
  </si>
  <si>
    <t>Los Angeles Lakers</t>
  </si>
  <si>
    <t>Miami Heat</t>
  </si>
  <si>
    <t>Milwaukee Bucks</t>
  </si>
  <si>
    <t>Minnesota Timberwolves</t>
  </si>
  <si>
    <t>New Jersey Nets</t>
  </si>
  <si>
    <t>New York Knicks</t>
  </si>
  <si>
    <t>Orlando Magic</t>
  </si>
  <si>
    <t>Philadelphia 76ers</t>
  </si>
  <si>
    <t>Phoenix Suns</t>
  </si>
  <si>
    <t>Portland Trailblazers</t>
  </si>
  <si>
    <t>Sacramento Kings</t>
  </si>
  <si>
    <t>San Antonio Spurs</t>
  </si>
  <si>
    <t>Seattle Supersonics</t>
  </si>
  <si>
    <t>Utah Jazz</t>
  </si>
  <si>
    <t>Washington Bullets</t>
  </si>
  <si>
    <t>1990-91</t>
  </si>
  <si>
    <t>1991-92</t>
  </si>
  <si>
    <t>1992-93</t>
  </si>
  <si>
    <t>1993-94</t>
  </si>
  <si>
    <t>1994-95</t>
  </si>
  <si>
    <t>1995-96</t>
  </si>
  <si>
    <t>Toronto Raptors</t>
  </si>
  <si>
    <t>Vancouver Grizzlies</t>
  </si>
  <si>
    <t>1996-97</t>
  </si>
  <si>
    <t>1997-98</t>
  </si>
  <si>
    <t>1998-99</t>
  </si>
  <si>
    <t>1999-00</t>
  </si>
  <si>
    <t>2000-01</t>
  </si>
  <si>
    <t>2001-02</t>
  </si>
  <si>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</si>
  <si>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</si>
  <si>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</si>
  <si>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</si>
  <si>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</si>
  <si>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</si>
  <si>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</si>
  <si>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Total Revenues</t>
  </si>
  <si>
    <t>Operating Income</t>
  </si>
  <si>
    <t>Operating Margins</t>
  </si>
  <si>
    <t>Operating Margin</t>
  </si>
  <si>
    <t>No Data</t>
  </si>
  <si>
    <t>Season</t>
  </si>
  <si>
    <t>NBA</t>
  </si>
  <si>
    <t>Revenue</t>
  </si>
  <si>
    <t>League Totals (less Bulls)</t>
  </si>
  <si>
    <t>CPI-U</t>
  </si>
  <si>
    <t>NBA (all)</t>
  </si>
  <si>
    <t>Player Costs</t>
  </si>
  <si>
    <t>2016 Dollars</t>
  </si>
  <si>
    <t>Current Dollars</t>
  </si>
  <si>
    <t>% of Tot. Rev.</t>
  </si>
  <si>
    <t>Summary Statistics for Revenue, Operating Income, and Operating Margin, 1989/90-2001/02 (all non percentage values in millions)</t>
  </si>
  <si>
    <t>Average =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</si>
  <si>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</si>
  <si>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</si>
  <si>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</si>
  <si>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</si>
  <si>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</si>
  <si>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</si>
  <si>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</si>
  <si>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</si>
  <si>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</si>
  <si>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</si>
  <si>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</si>
  <si>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</si>
  <si>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</si>
  <si>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Chapter 2, Figure 2.7</t>
  </si>
  <si>
    <t>1989-90</t>
  </si>
  <si>
    <t>NBA Core Financial Data, 1989-1990 to 2001-2002</t>
  </si>
  <si>
    <t>Chicago Bulls Core Financial Data, 1989-90 to 2001-02</t>
  </si>
  <si>
    <r>
      <t xml:space="preserve">Based on data initially produced by </t>
    </r>
    <r>
      <rPr>
        <i/>
        <sz val="11"/>
        <rFont val="Calibri"/>
        <family val="2"/>
        <scheme val="minor"/>
      </rPr>
      <t>Financial World</t>
    </r>
    <r>
      <rPr>
        <sz val="11"/>
        <rFont val="Calibri"/>
        <family val="2"/>
        <scheme val="minor"/>
      </rPr>
      <t xml:space="preserve"> (through 1995-1996 season) and </t>
    </r>
    <r>
      <rPr>
        <i/>
        <sz val="11"/>
        <rFont val="Calibri"/>
        <family val="2"/>
        <scheme val="minor"/>
      </rPr>
      <t>Forbes</t>
    </r>
    <r>
      <rPr>
        <sz val="11"/>
        <rFont val="Calibri"/>
        <family val="2"/>
        <scheme val="minor"/>
      </rPr>
      <t xml:space="preserve"> (after the 1995-1996 season). Operating income is total revenue less operating expenses. Player costs include salaries, deferred payments, bonuses, insurance, and workers' compensation. Gaps in the series represent missing data.</t>
    </r>
  </si>
  <si>
    <r>
      <t xml:space="preserve">Rodney Fort, "NBA Income and Expenses," </t>
    </r>
    <r>
      <rPr>
        <i/>
        <sz val="10"/>
        <rFont val="Calibri"/>
        <family val="2"/>
        <scheme val="minor"/>
      </rPr>
      <t>Rodney Fort's Sports Business Data</t>
    </r>
    <r>
      <rPr>
        <sz val="10"/>
        <rFont val="Calibri"/>
        <family val="2"/>
        <scheme val="minor"/>
      </rPr>
      <t>, accessed January 27, 2018, umich.app.box.com/s/41707f0b2619c0107b8b/1/320022939.</t>
    </r>
  </si>
  <si>
    <t>League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</si>
</sst>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09]mmmm\ d\,\ yyyy;@"/>
    <numFmt numFmtId="166" formatCode="0.0%"/>
    <numFmt numFmtId="167" formatCode="#,##0.0_);[Red]\(#,##0.0\)"/>
    <numFmt numFmtId="168" formatCode="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/>
      </patternFill>
    </fill>
    <fill>
      <patternFill patternType="solid">
        <fgColor rgb="FFFF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0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0" xfId="0" applyFont="1"/>
    <xf numFmtId="0" fontId="9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164" fontId="9" fillId="5" borderId="43" xfId="0" applyNumberFormat="1" applyFont="1" applyFill="1" applyBorder="1" applyAlignment="1">
      <alignment horizontal="center"/>
    </xf>
    <xf numFmtId="166" fontId="8" fillId="0" borderId="17" xfId="0" applyNumberFormat="1" applyFont="1" applyBorder="1"/>
    <xf numFmtId="0" fontId="8" fillId="0" borderId="15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8" fontId="11" fillId="0" borderId="21" xfId="1" applyNumberFormat="1" applyFont="1" applyBorder="1" applyAlignment="1">
      <alignment horizontal="center"/>
    </xf>
    <xf numFmtId="168" fontId="11" fillId="0" borderId="20" xfId="1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66" fontId="10" fillId="0" borderId="32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35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5" borderId="47" xfId="0" applyNumberFormat="1" applyFont="1" applyFill="1" applyBorder="1" applyAlignment="1">
      <alignment horizontal="center"/>
    </xf>
    <xf numFmtId="164" fontId="0" fillId="5" borderId="47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6" fontId="10" fillId="5" borderId="4" xfId="0" applyNumberFormat="1" applyFont="1" applyFill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5" borderId="13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166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0" fillId="5" borderId="5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6" fontId="10" fillId="5" borderId="6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6" fontId="10" fillId="0" borderId="49" xfId="0" applyNumberFormat="1" applyFont="1" applyBorder="1" applyAlignment="1">
      <alignment horizontal="center"/>
    </xf>
    <xf numFmtId="166" fontId="10" fillId="0" borderId="28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164" fontId="10" fillId="0" borderId="37" xfId="0" applyNumberFormat="1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2" fillId="0" borderId="0" xfId="0" applyFont="1"/>
    <xf numFmtId="0" fontId="5" fillId="0" borderId="11" xfId="1" applyFont="1" applyBorder="1"/>
    <xf numFmtId="164" fontId="5" fillId="0" borderId="3" xfId="1" applyNumberFormat="1" applyFont="1" applyBorder="1"/>
    <xf numFmtId="166" fontId="5" fillId="0" borderId="4" xfId="1" applyNumberFormat="1" applyFont="1" applyBorder="1"/>
    <xf numFmtId="166" fontId="5" fillId="0" borderId="4" xfId="1" applyNumberFormat="1" applyFont="1" applyFill="1" applyBorder="1"/>
    <xf numFmtId="166" fontId="5" fillId="0" borderId="3" xfId="1" applyNumberFormat="1" applyFont="1" applyBorder="1"/>
    <xf numFmtId="164" fontId="5" fillId="0" borderId="11" xfId="1" applyNumberFormat="1" applyFont="1" applyBorder="1"/>
    <xf numFmtId="164" fontId="12" fillId="0" borderId="3" xfId="0" applyNumberFormat="1" applyFont="1" applyBorder="1"/>
    <xf numFmtId="166" fontId="12" fillId="0" borderId="4" xfId="0" applyNumberFormat="1" applyFont="1" applyFill="1" applyBorder="1"/>
    <xf numFmtId="164" fontId="5" fillId="0" borderId="3" xfId="1" applyNumberFormat="1" applyFont="1" applyFill="1" applyBorder="1" applyAlignment="1">
      <alignment horizontal="right" vertical="top"/>
    </xf>
    <xf numFmtId="164" fontId="5" fillId="0" borderId="11" xfId="1" applyNumberFormat="1" applyFont="1" applyFill="1" applyBorder="1" applyAlignment="1">
      <alignment horizontal="right" vertical="top"/>
    </xf>
    <xf numFmtId="166" fontId="12" fillId="0" borderId="4" xfId="0" applyNumberFormat="1" applyFont="1" applyBorder="1"/>
    <xf numFmtId="164" fontId="12" fillId="0" borderId="11" xfId="0" applyNumberFormat="1" applyFont="1" applyBorder="1"/>
    <xf numFmtId="0" fontId="5" fillId="0" borderId="12" xfId="1" applyFont="1" applyBorder="1"/>
    <xf numFmtId="164" fontId="5" fillId="0" borderId="0" xfId="1" applyNumberFormat="1" applyFont="1" applyBorder="1"/>
    <xf numFmtId="166" fontId="5" fillId="0" borderId="13" xfId="1" applyNumberFormat="1" applyFont="1" applyBorder="1"/>
    <xf numFmtId="166" fontId="5" fillId="0" borderId="13" xfId="1" applyNumberFormat="1" applyFont="1" applyFill="1" applyBorder="1"/>
    <xf numFmtId="166" fontId="5" fillId="0" borderId="0" xfId="1" applyNumberFormat="1" applyFont="1" applyBorder="1"/>
    <xf numFmtId="164" fontId="5" fillId="0" borderId="12" xfId="1" applyNumberFormat="1" applyFont="1" applyBorder="1"/>
    <xf numFmtId="164" fontId="12" fillId="0" borderId="0" xfId="0" applyNumberFormat="1" applyFont="1" applyBorder="1"/>
    <xf numFmtId="166" fontId="12" fillId="0" borderId="13" xfId="0" applyNumberFormat="1" applyFont="1" applyFill="1" applyBorder="1"/>
    <xf numFmtId="164" fontId="5" fillId="0" borderId="0" xfId="1" applyNumberFormat="1" applyFont="1" applyFill="1" applyBorder="1" applyAlignment="1">
      <alignment horizontal="right" vertical="top"/>
    </xf>
    <xf numFmtId="164" fontId="5" fillId="0" borderId="12" xfId="1" applyNumberFormat="1" applyFont="1" applyFill="1" applyBorder="1" applyAlignment="1">
      <alignment horizontal="right" vertical="top"/>
    </xf>
    <xf numFmtId="166" fontId="12" fillId="0" borderId="13" xfId="0" applyNumberFormat="1" applyFont="1" applyBorder="1"/>
    <xf numFmtId="164" fontId="12" fillId="0" borderId="12" xfId="0" applyNumberFormat="1" applyFont="1" applyBorder="1"/>
    <xf numFmtId="0" fontId="3" fillId="6" borderId="12" xfId="1" applyFont="1" applyFill="1" applyBorder="1"/>
    <xf numFmtId="164" fontId="3" fillId="6" borderId="0" xfId="1" applyNumberFormat="1" applyFont="1" applyFill="1" applyBorder="1"/>
    <xf numFmtId="166" fontId="3" fillId="6" borderId="13" xfId="1" applyNumberFormat="1" applyFont="1" applyFill="1" applyBorder="1"/>
    <xf numFmtId="166" fontId="3" fillId="6" borderId="0" xfId="1" applyNumberFormat="1" applyFont="1" applyFill="1" applyBorder="1"/>
    <xf numFmtId="164" fontId="3" fillId="6" borderId="12" xfId="1" applyNumberFormat="1" applyFont="1" applyFill="1" applyBorder="1"/>
    <xf numFmtId="164" fontId="7" fillId="6" borderId="0" xfId="0" applyNumberFormat="1" applyFont="1" applyFill="1" applyBorder="1"/>
    <xf numFmtId="166" fontId="7" fillId="6" borderId="13" xfId="0" applyNumberFormat="1" applyFont="1" applyFill="1" applyBorder="1"/>
    <xf numFmtId="164" fontId="3" fillId="6" borderId="0" xfId="1" applyNumberFormat="1" applyFont="1" applyFill="1" applyBorder="1" applyAlignment="1">
      <alignment horizontal="right" vertical="top"/>
    </xf>
    <xf numFmtId="164" fontId="3" fillId="6" borderId="12" xfId="1" applyNumberFormat="1" applyFont="1" applyFill="1" applyBorder="1" applyAlignment="1">
      <alignment horizontal="right" vertical="top"/>
    </xf>
    <xf numFmtId="164" fontId="7" fillId="6" borderId="12" xfId="0" applyNumberFormat="1" applyFont="1" applyFill="1" applyBorder="1"/>
    <xf numFmtId="0" fontId="7" fillId="0" borderId="0" xfId="0" applyFont="1" applyFill="1"/>
    <xf numFmtId="164" fontId="5" fillId="0" borderId="0" xfId="1" applyNumberFormat="1" applyFont="1" applyFill="1" applyBorder="1"/>
    <xf numFmtId="0" fontId="5" fillId="0" borderId="14" xfId="1" applyFont="1" applyBorder="1"/>
    <xf numFmtId="164" fontId="5" fillId="0" borderId="5" xfId="1" applyNumberFormat="1" applyFont="1" applyBorder="1"/>
    <xf numFmtId="166" fontId="5" fillId="0" borderId="6" xfId="1" applyNumberFormat="1" applyFont="1" applyBorder="1"/>
    <xf numFmtId="164" fontId="5" fillId="0" borderId="5" xfId="1" applyNumberFormat="1" applyFont="1" applyFill="1" applyBorder="1"/>
    <xf numFmtId="166" fontId="5" fillId="0" borderId="6" xfId="1" applyNumberFormat="1" applyFont="1" applyFill="1" applyBorder="1"/>
    <xf numFmtId="166" fontId="5" fillId="0" borderId="5" xfId="1" applyNumberFormat="1" applyFont="1" applyBorder="1"/>
    <xf numFmtId="164" fontId="5" fillId="0" borderId="14" xfId="1" applyNumberFormat="1" applyFont="1" applyBorder="1"/>
    <xf numFmtId="164" fontId="12" fillId="0" borderId="5" xfId="0" applyNumberFormat="1" applyFont="1" applyBorder="1"/>
    <xf numFmtId="166" fontId="12" fillId="0" borderId="6" xfId="0" applyNumberFormat="1" applyFont="1" applyFill="1" applyBorder="1"/>
    <xf numFmtId="164" fontId="5" fillId="0" borderId="5" xfId="1" applyNumberFormat="1" applyFont="1" applyFill="1" applyBorder="1" applyAlignment="1">
      <alignment horizontal="right" vertical="top"/>
    </xf>
    <xf numFmtId="164" fontId="5" fillId="0" borderId="14" xfId="1" applyNumberFormat="1" applyFont="1" applyFill="1" applyBorder="1" applyAlignment="1">
      <alignment horizontal="right" vertical="top"/>
    </xf>
    <xf numFmtId="166" fontId="12" fillId="0" borderId="6" xfId="0" applyNumberFormat="1" applyFont="1" applyBorder="1"/>
    <xf numFmtId="164" fontId="12" fillId="0" borderId="14" xfId="0" applyNumberFormat="1" applyFont="1" applyBorder="1"/>
    <xf numFmtId="0" fontId="12" fillId="0" borderId="0" xfId="0" applyFont="1" applyFill="1"/>
    <xf numFmtId="166" fontId="12" fillId="0" borderId="0" xfId="0" applyNumberFormat="1" applyFont="1"/>
    <xf numFmtId="0" fontId="5" fillId="0" borderId="11" xfId="1" applyFont="1" applyFill="1" applyBorder="1"/>
    <xf numFmtId="0" fontId="5" fillId="0" borderId="3" xfId="1" applyFont="1" applyBorder="1"/>
    <xf numFmtId="0" fontId="5" fillId="0" borderId="11" xfId="1" applyFont="1" applyFill="1" applyBorder="1" applyAlignment="1">
      <alignment horizontal="right" vertical="top"/>
    </xf>
    <xf numFmtId="0" fontId="5" fillId="0" borderId="12" xfId="1" applyFont="1" applyFill="1" applyBorder="1"/>
    <xf numFmtId="0" fontId="5" fillId="0" borderId="0" xfId="1" applyFont="1" applyBorder="1"/>
    <xf numFmtId="0" fontId="5" fillId="0" borderId="12" xfId="1" applyFont="1" applyFill="1" applyBorder="1" applyAlignment="1">
      <alignment horizontal="right" vertical="top"/>
    </xf>
    <xf numFmtId="0" fontId="3" fillId="6" borderId="0" xfId="1" applyFont="1" applyFill="1" applyBorder="1"/>
    <xf numFmtId="167" fontId="3" fillId="6" borderId="12" xfId="1" applyNumberFormat="1" applyFont="1" applyFill="1" applyBorder="1" applyAlignment="1">
      <alignment horizontal="right" vertical="top"/>
    </xf>
    <xf numFmtId="164" fontId="5" fillId="0" borderId="12" xfId="0" applyNumberFormat="1" applyFont="1" applyBorder="1"/>
    <xf numFmtId="0" fontId="5" fillId="0" borderId="14" xfId="1" applyFont="1" applyFill="1" applyBorder="1"/>
    <xf numFmtId="0" fontId="5" fillId="0" borderId="14" xfId="1" applyFont="1" applyFill="1" applyBorder="1" applyAlignment="1">
      <alignment horizontal="right" vertical="top"/>
    </xf>
    <xf numFmtId="0" fontId="7" fillId="0" borderId="54" xfId="0" applyFont="1" applyFill="1" applyBorder="1" applyAlignment="1">
      <alignment horizontal="center"/>
    </xf>
    <xf numFmtId="0" fontId="3" fillId="0" borderId="23" xfId="1" applyFont="1" applyBorder="1"/>
    <xf numFmtId="166" fontId="12" fillId="0" borderId="47" xfId="0" applyNumberFormat="1" applyFont="1" applyBorder="1"/>
    <xf numFmtId="166" fontId="12" fillId="0" borderId="32" xfId="0" applyNumberFormat="1" applyFont="1" applyBorder="1"/>
    <xf numFmtId="166" fontId="7" fillId="6" borderId="32" xfId="0" applyNumberFormat="1" applyFont="1" applyFill="1" applyBorder="1"/>
    <xf numFmtId="166" fontId="12" fillId="0" borderId="55" xfId="0" applyNumberFormat="1" applyFont="1" applyBorder="1"/>
    <xf numFmtId="0" fontId="12" fillId="7" borderId="23" xfId="0" applyFont="1" applyFill="1" applyBorder="1"/>
    <xf numFmtId="0" fontId="12" fillId="7" borderId="0" xfId="0" applyFont="1" applyFill="1" applyBorder="1"/>
    <xf numFmtId="166" fontId="5" fillId="7" borderId="0" xfId="1" applyNumberFormat="1" applyFont="1" applyFill="1" applyBorder="1"/>
    <xf numFmtId="164" fontId="5" fillId="7" borderId="0" xfId="1" applyNumberFormat="1" applyFont="1" applyFill="1" applyBorder="1"/>
    <xf numFmtId="166" fontId="12" fillId="7" borderId="0" xfId="0" applyNumberFormat="1" applyFont="1" applyFill="1" applyBorder="1"/>
    <xf numFmtId="164" fontId="12" fillId="7" borderId="0" xfId="0" applyNumberFormat="1" applyFont="1" applyFill="1" applyBorder="1"/>
    <xf numFmtId="166" fontId="12" fillId="7" borderId="32" xfId="0" applyNumberFormat="1" applyFont="1" applyFill="1" applyBorder="1"/>
    <xf numFmtId="0" fontId="3" fillId="3" borderId="23" xfId="1" applyFont="1" applyFill="1" applyBorder="1"/>
    <xf numFmtId="0" fontId="3" fillId="3" borderId="0" xfId="1" applyFont="1" applyFill="1" applyBorder="1"/>
    <xf numFmtId="0" fontId="7" fillId="3" borderId="0" xfId="0" applyFont="1" applyFill="1" applyBorder="1"/>
    <xf numFmtId="166" fontId="3" fillId="3" borderId="0" xfId="1" applyNumberFormat="1" applyFont="1" applyFill="1" applyBorder="1"/>
    <xf numFmtId="164" fontId="7" fillId="3" borderId="0" xfId="0" applyNumberFormat="1" applyFont="1" applyFill="1" applyBorder="1"/>
    <xf numFmtId="166" fontId="7" fillId="3" borderId="0" xfId="0" applyNumberFormat="1" applyFont="1" applyFill="1" applyBorder="1"/>
    <xf numFmtId="166" fontId="7" fillId="3" borderId="32" xfId="0" applyNumberFormat="1" applyFont="1" applyFill="1" applyBorder="1"/>
    <xf numFmtId="0" fontId="3" fillId="8" borderId="27" xfId="1" applyFont="1" applyFill="1" applyBorder="1"/>
    <xf numFmtId="0" fontId="7" fillId="8" borderId="27" xfId="0" applyFont="1" applyFill="1" applyBorder="1"/>
    <xf numFmtId="166" fontId="7" fillId="8" borderId="27" xfId="0" applyNumberFormat="1" applyFont="1" applyFill="1" applyBorder="1"/>
    <xf numFmtId="166" fontId="7" fillId="8" borderId="28" xfId="0" applyNumberFormat="1" applyFont="1" applyFill="1" applyBorder="1"/>
    <xf numFmtId="0" fontId="3" fillId="8" borderId="24" xfId="1" applyFont="1" applyFill="1" applyBorder="1"/>
    <xf numFmtId="166" fontId="3" fillId="8" borderId="27" xfId="1" applyNumberFormat="1" applyFont="1" applyFill="1" applyBorder="1"/>
    <xf numFmtId="0" fontId="3" fillId="9" borderId="23" xfId="1" applyFont="1" applyFill="1" applyBorder="1"/>
    <xf numFmtId="0" fontId="12" fillId="1" borderId="0" xfId="0" applyFont="1" applyFill="1" applyBorder="1"/>
    <xf numFmtId="166" fontId="5" fillId="1" borderId="0" xfId="1" applyNumberFormat="1" applyFont="1" applyFill="1" applyBorder="1"/>
    <xf numFmtId="0" fontId="3" fillId="1" borderId="12" xfId="1" applyFont="1" applyFill="1" applyBorder="1"/>
    <xf numFmtId="164" fontId="5" fillId="1" borderId="0" xfId="1" applyNumberFormat="1" applyFont="1" applyFill="1" applyBorder="1"/>
    <xf numFmtId="166" fontId="5" fillId="1" borderId="13" xfId="1" applyNumberFormat="1" applyFont="1" applyFill="1" applyBorder="1"/>
    <xf numFmtId="166" fontId="5" fillId="1" borderId="12" xfId="1" applyNumberFormat="1" applyFont="1" applyFill="1" applyBorder="1"/>
    <xf numFmtId="164" fontId="5" fillId="1" borderId="12" xfId="1" applyNumberFormat="1" applyFont="1" applyFill="1" applyBorder="1"/>
    <xf numFmtId="164" fontId="12" fillId="1" borderId="0" xfId="0" applyNumberFormat="1" applyFont="1" applyFill="1" applyBorder="1"/>
    <xf numFmtId="166" fontId="12" fillId="1" borderId="13" xfId="0" applyNumberFormat="1" applyFont="1" applyFill="1" applyBorder="1"/>
    <xf numFmtId="0" fontId="3" fillId="1" borderId="0" xfId="1" applyFont="1" applyFill="1" applyBorder="1"/>
    <xf numFmtId="0" fontId="5" fillId="1" borderId="0" xfId="1" applyFont="1" applyFill="1" applyBorder="1"/>
    <xf numFmtId="0" fontId="1" fillId="2" borderId="26" xfId="0" applyFont="1" applyFill="1" applyBorder="1"/>
    <xf numFmtId="0" fontId="1" fillId="2" borderId="56" xfId="0" applyFont="1" applyFill="1" applyBorder="1"/>
    <xf numFmtId="0" fontId="1" fillId="2" borderId="41" xfId="0" applyFont="1" applyFill="1" applyBorder="1"/>
    <xf numFmtId="0" fontId="1" fillId="2" borderId="35" xfId="0" applyFont="1" applyFill="1" applyBorder="1"/>
    <xf numFmtId="0" fontId="1" fillId="2" borderId="52" xfId="0" applyFont="1" applyFill="1" applyBorder="1" applyAlignment="1">
      <alignment vertical="top"/>
    </xf>
    <xf numFmtId="0" fontId="1" fillId="2" borderId="36" xfId="0" applyFont="1" applyFill="1" applyBorder="1"/>
    <xf numFmtId="165" fontId="4" fillId="2" borderId="57" xfId="0" applyNumberFormat="1" applyFont="1" applyFill="1" applyBorder="1" applyAlignment="1">
      <alignment horizontal="left" vertical="top" wrapText="1"/>
    </xf>
    <xf numFmtId="165" fontId="4" fillId="2" borderId="58" xfId="0" applyNumberFormat="1" applyFont="1" applyFill="1" applyBorder="1" applyAlignment="1">
      <alignment horizontal="left" vertical="top" wrapText="1"/>
    </xf>
    <xf numFmtId="165" fontId="4" fillId="2" borderId="59" xfId="0" applyNumberFormat="1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7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7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32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55" xfId="0" applyFont="1" applyFill="1" applyBorder="1" applyAlignment="1">
      <alignment horizontal="justify" vertical="top" wrapText="1"/>
    </xf>
    <xf numFmtId="165" fontId="4" fillId="2" borderId="8" xfId="0" applyNumberFormat="1" applyFont="1" applyFill="1" applyBorder="1" applyAlignment="1">
      <alignment horizontal="left" vertical="top" wrapText="1"/>
    </xf>
    <xf numFmtId="165" fontId="4" fillId="2" borderId="9" xfId="0" applyNumberFormat="1" applyFont="1" applyFill="1" applyBorder="1" applyAlignment="1">
      <alignment horizontal="left" vertical="top" wrapText="1"/>
    </xf>
    <xf numFmtId="165" fontId="4" fillId="2" borderId="53" xfId="0" applyNumberFormat="1" applyFont="1" applyFill="1" applyBorder="1" applyAlignment="1">
      <alignment horizontal="left" vertical="top" wrapText="1"/>
    </xf>
    <xf numFmtId="0" fontId="7" fillId="0" borderId="50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3" fillId="4" borderId="52" xfId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6" fontId="3" fillId="1" borderId="11" xfId="1" applyNumberFormat="1" applyFont="1" applyFill="1" applyBorder="1" applyAlignment="1">
      <alignment horizontal="center" vertical="center"/>
    </xf>
    <xf numFmtId="166" fontId="3" fillId="1" borderId="3" xfId="1" applyNumberFormat="1" applyFont="1" applyFill="1" applyBorder="1" applyAlignment="1">
      <alignment horizontal="center" vertical="center"/>
    </xf>
    <xf numFmtId="166" fontId="3" fillId="1" borderId="4" xfId="1" applyNumberFormat="1" applyFont="1" applyFill="1" applyBorder="1" applyAlignment="1">
      <alignment horizontal="center" vertical="center"/>
    </xf>
    <xf numFmtId="166" fontId="3" fillId="1" borderId="12" xfId="1" applyNumberFormat="1" applyFont="1" applyFill="1" applyBorder="1" applyAlignment="1">
      <alignment horizontal="center" vertical="center"/>
    </xf>
    <xf numFmtId="166" fontId="3" fillId="1" borderId="0" xfId="1" applyNumberFormat="1" applyFont="1" applyFill="1" applyBorder="1" applyAlignment="1">
      <alignment horizontal="center" vertical="center"/>
    </xf>
    <xf numFmtId="166" fontId="3" fillId="1" borderId="13" xfId="1" applyNumberFormat="1" applyFont="1" applyFill="1" applyBorder="1" applyAlignment="1">
      <alignment horizontal="center" vertical="center"/>
    </xf>
    <xf numFmtId="166" fontId="3" fillId="1" borderId="14" xfId="1" applyNumberFormat="1" applyFont="1" applyFill="1" applyBorder="1" applyAlignment="1">
      <alignment horizontal="center" vertical="center"/>
    </xf>
    <xf numFmtId="166" fontId="3" fillId="1" borderId="5" xfId="1" applyNumberFormat="1" applyFont="1" applyFill="1" applyBorder="1" applyAlignment="1">
      <alignment horizontal="center" vertical="center"/>
    </xf>
    <xf numFmtId="166" fontId="3" fillId="1" borderId="6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 Revenue</c:v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12"/>
            <c:spPr>
              <a:solidFill>
                <a:schemeClr val="tx1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'Summary Statistics'!$A$5:$A$17</c:f>
              <c:strCache>
                <c:ptCount val="13"/>
                <c:pt idx="0">
                  <c:v>89-90</c:v>
                </c:pt>
                <c:pt idx="1">
                  <c:v>90-91</c:v>
                </c:pt>
                <c:pt idx="2">
                  <c:v>91-92</c:v>
                </c:pt>
                <c:pt idx="3">
                  <c:v>92-93</c:v>
                </c:pt>
                <c:pt idx="4">
                  <c:v>93-94</c:v>
                </c:pt>
                <c:pt idx="5">
                  <c:v>94-95</c:v>
                </c:pt>
                <c:pt idx="6">
                  <c:v>95-96</c:v>
                </c:pt>
                <c:pt idx="7">
                  <c:v>96-97</c:v>
                </c:pt>
                <c:pt idx="8">
                  <c:v>97-98</c:v>
                </c:pt>
                <c:pt idx="9">
                  <c:v>98-99</c:v>
                </c:pt>
                <c:pt idx="10">
                  <c:v>99-00</c:v>
                </c:pt>
                <c:pt idx="11">
                  <c:v>00-01</c:v>
                </c:pt>
                <c:pt idx="12">
                  <c:v>01-02</c:v>
                </c:pt>
              </c:strCache>
            </c:strRef>
          </c:cat>
          <c:val>
            <c:numRef>
              <c:f>'Summary Statistics'!$D$5:$D$17</c:f>
              <c:numCache>
                <c:formatCode>0.0</c:formatCode>
                <c:ptCount val="13"/>
                <c:pt idx="0">
                  <c:v>50.31369548584545</c:v>
                </c:pt>
                <c:pt idx="1">
                  <c:v>72.59911894273128</c:v>
                </c:pt>
                <c:pt idx="2">
                  <c:v>90.149679258731283</c:v>
                </c:pt>
                <c:pt idx="3">
                  <c:v>83.543252595155707</c:v>
                </c:pt>
                <c:pt idx="4">
                  <c:v>93.117408906882602</c:v>
                </c:pt>
                <c:pt idx="5">
                  <c:v>110.07874015748031</c:v>
                </c:pt>
                <c:pt idx="6">
                  <c:v>132.77246653919693</c:v>
                </c:pt>
                <c:pt idx="8">
                  <c:v>165.20245398773005</c:v>
                </c:pt>
                <c:pt idx="9">
                  <c:v>96.230492196878757</c:v>
                </c:pt>
                <c:pt idx="10">
                  <c:v>156.37630662020908</c:v>
                </c:pt>
                <c:pt idx="11">
                  <c:v>158.55448898927159</c:v>
                </c:pt>
                <c:pt idx="12">
                  <c:v>153.41856586992773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7-449A-BD7F-F5F9F4987D60}"/>
            </c:ext>
          </c:extLst>
        </c:ser>
        <c:ser>
          <c:idx val="2"/>
          <c:order val="1"/>
          <c:tx>
            <c:v>Player Costs</c:v>
          </c:tx>
          <c:spPr>
            <a:ln w="2540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12"/>
            <c:spPr>
              <a:noFill/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'Summary Statistics'!$A$5:$A$17</c:f>
              <c:strCache>
                <c:ptCount val="13"/>
                <c:pt idx="0">
                  <c:v>89-90</c:v>
                </c:pt>
                <c:pt idx="1">
                  <c:v>90-91</c:v>
                </c:pt>
                <c:pt idx="2">
                  <c:v>91-92</c:v>
                </c:pt>
                <c:pt idx="3">
                  <c:v>92-93</c:v>
                </c:pt>
                <c:pt idx="4">
                  <c:v>93-94</c:v>
                </c:pt>
                <c:pt idx="5">
                  <c:v>94-95</c:v>
                </c:pt>
                <c:pt idx="6">
                  <c:v>95-96</c:v>
                </c:pt>
                <c:pt idx="7">
                  <c:v>96-97</c:v>
                </c:pt>
                <c:pt idx="8">
                  <c:v>97-98</c:v>
                </c:pt>
                <c:pt idx="9">
                  <c:v>98-99</c:v>
                </c:pt>
                <c:pt idx="10">
                  <c:v>99-00</c:v>
                </c:pt>
                <c:pt idx="11">
                  <c:v>00-01</c:v>
                </c:pt>
                <c:pt idx="12">
                  <c:v>01-02</c:v>
                </c:pt>
              </c:strCache>
            </c:strRef>
          </c:cat>
          <c:val>
            <c:numRef>
              <c:f>'Summary Statistics'!$N$5:$N$17</c:f>
              <c:numCache>
                <c:formatCode>0.0</c:formatCode>
                <c:ptCount val="13"/>
                <c:pt idx="0">
                  <c:v>17.077276205049735</c:v>
                </c:pt>
                <c:pt idx="1">
                  <c:v>19.030837004405289</c:v>
                </c:pt>
                <c:pt idx="2">
                  <c:v>33.870277975766214</c:v>
                </c:pt>
                <c:pt idx="3">
                  <c:v>35.709342560553637</c:v>
                </c:pt>
                <c:pt idx="4">
                  <c:v>30.121457489878544</c:v>
                </c:pt>
                <c:pt idx="5">
                  <c:v>37.165354330708659</c:v>
                </c:pt>
                <c:pt idx="6">
                  <c:v>39.005736137667306</c:v>
                </c:pt>
                <c:pt idx="10">
                  <c:v>41.114982578397218</c:v>
                </c:pt>
                <c:pt idx="11">
                  <c:v>44.313946922642579</c:v>
                </c:pt>
                <c:pt idx="12">
                  <c:v>57.231795441912169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7-449A-BD7F-F5F9F4987D60}"/>
            </c:ext>
          </c:extLst>
        </c:ser>
        <c:ser>
          <c:idx val="1"/>
          <c:order val="2"/>
          <c:tx>
            <c:v>Operating Income</c:v>
          </c:tx>
          <c:spPr>
            <a:ln w="254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12"/>
            <c:spPr>
              <a:noFill/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strRef>
              <c:f>'Summary Statistics'!$A$5:$A$17</c:f>
              <c:strCache>
                <c:ptCount val="13"/>
                <c:pt idx="0">
                  <c:v>89-90</c:v>
                </c:pt>
                <c:pt idx="1">
                  <c:v>90-91</c:v>
                </c:pt>
                <c:pt idx="2">
                  <c:v>91-92</c:v>
                </c:pt>
                <c:pt idx="3">
                  <c:v>92-93</c:v>
                </c:pt>
                <c:pt idx="4">
                  <c:v>93-94</c:v>
                </c:pt>
                <c:pt idx="5">
                  <c:v>94-95</c:v>
                </c:pt>
                <c:pt idx="6">
                  <c:v>95-96</c:v>
                </c:pt>
                <c:pt idx="7">
                  <c:v>96-97</c:v>
                </c:pt>
                <c:pt idx="8">
                  <c:v>97-98</c:v>
                </c:pt>
                <c:pt idx="9">
                  <c:v>98-99</c:v>
                </c:pt>
                <c:pt idx="10">
                  <c:v>99-00</c:v>
                </c:pt>
                <c:pt idx="11">
                  <c:v>00-01</c:v>
                </c:pt>
                <c:pt idx="12">
                  <c:v>01-02</c:v>
                </c:pt>
              </c:strCache>
            </c:strRef>
          </c:cat>
          <c:val>
            <c:numRef>
              <c:f>'Summary Statistics'!$H$5:$H$17</c:f>
              <c:numCache>
                <c:formatCode>0.0</c:formatCode>
                <c:ptCount val="13"/>
                <c:pt idx="0">
                  <c:v>13.404743687834737</c:v>
                </c:pt>
                <c:pt idx="1">
                  <c:v>29.779735682819382</c:v>
                </c:pt>
                <c:pt idx="2">
                  <c:v>29.251603706343548</c:v>
                </c:pt>
                <c:pt idx="3">
                  <c:v>24.581314878892734</c:v>
                </c:pt>
                <c:pt idx="4">
                  <c:v>36.923076923076927</c:v>
                </c:pt>
                <c:pt idx="5">
                  <c:v>41.259842519685037</c:v>
                </c:pt>
                <c:pt idx="6">
                  <c:v>50.63097514340344</c:v>
                </c:pt>
                <c:pt idx="8">
                  <c:v>12.662576687116564</c:v>
                </c:pt>
                <c:pt idx="9">
                  <c:v>29.387755102040817</c:v>
                </c:pt>
                <c:pt idx="10">
                  <c:v>67.177700348432055</c:v>
                </c:pt>
                <c:pt idx="11">
                  <c:v>70.062111801242239</c:v>
                </c:pt>
                <c:pt idx="12">
                  <c:v>52.16231239577543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67-449A-BD7F-F5F9F4987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90048"/>
        <c:axId val="165091968"/>
      </c:lineChart>
      <c:catAx>
        <c:axId val="16509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/>
                  <a:t>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091968"/>
        <c:crosses val="autoZero"/>
        <c:auto val="1"/>
        <c:lblAlgn val="ctr"/>
        <c:lblOffset val="100"/>
        <c:tickLblSkip val="2"/>
        <c:noMultiLvlLbl val="0"/>
      </c:catAx>
      <c:valAx>
        <c:axId val="1650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/>
                  <a:t>2016 Dollars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09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D3B3F-3606-4863-8F6B-2BC54D0374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B6" sqref="B6:I20"/>
    </sheetView>
  </sheetViews>
  <sheetFormatPr defaultRowHeight="15" x14ac:dyDescent="0.25"/>
  <sheetData>
    <row r="1" spans="1:9" x14ac:dyDescent="0.25">
      <c r="A1" s="181" t="s">
        <v>42</v>
      </c>
      <c r="B1" s="190" t="s">
        <v>82</v>
      </c>
      <c r="C1" s="190"/>
      <c r="D1" s="190"/>
      <c r="E1" s="190"/>
      <c r="F1" s="190"/>
      <c r="G1" s="190"/>
      <c r="H1" s="190"/>
      <c r="I1" s="191"/>
    </row>
    <row r="2" spans="1:9" x14ac:dyDescent="0.25">
      <c r="A2" s="182"/>
      <c r="B2" s="192"/>
      <c r="C2" s="192"/>
      <c r="D2" s="192"/>
      <c r="E2" s="192"/>
      <c r="F2" s="192"/>
      <c r="G2" s="192"/>
      <c r="H2" s="192"/>
      <c r="I2" s="193"/>
    </row>
    <row r="3" spans="1:9" x14ac:dyDescent="0.25">
      <c r="A3" s="183" t="s">
        <v>43</v>
      </c>
      <c r="B3" s="194" t="s">
        <v>84</v>
      </c>
      <c r="C3" s="194"/>
      <c r="D3" s="194"/>
      <c r="E3" s="194"/>
      <c r="F3" s="194"/>
      <c r="G3" s="194"/>
      <c r="H3" s="194"/>
      <c r="I3" s="195"/>
    </row>
    <row r="4" spans="1:9" x14ac:dyDescent="0.25">
      <c r="A4" s="184"/>
      <c r="B4" s="196"/>
      <c r="C4" s="196"/>
      <c r="D4" s="196"/>
      <c r="E4" s="196"/>
      <c r="F4" s="196"/>
      <c r="G4" s="196"/>
      <c r="H4" s="196"/>
      <c r="I4" s="197"/>
    </row>
    <row r="5" spans="1:9" x14ac:dyDescent="0.25">
      <c r="A5" s="185" t="s">
        <v>44</v>
      </c>
      <c r="B5" s="198" t="s">
        <v>79</v>
      </c>
      <c r="C5" s="199"/>
      <c r="D5" s="199"/>
      <c r="E5" s="199"/>
      <c r="F5" s="199"/>
      <c r="G5" s="199"/>
      <c r="H5" s="199"/>
      <c r="I5" s="200"/>
    </row>
    <row r="6" spans="1:9" x14ac:dyDescent="0.25">
      <c r="A6" s="183" t="s">
        <v>45</v>
      </c>
      <c r="B6" s="201" t="s">
        <v>83</v>
      </c>
      <c r="C6" s="202"/>
      <c r="D6" s="202"/>
      <c r="E6" s="202"/>
      <c r="F6" s="202"/>
      <c r="G6" s="202"/>
      <c r="H6" s="202"/>
      <c r="I6" s="203"/>
    </row>
    <row r="7" spans="1:9" x14ac:dyDescent="0.25">
      <c r="A7" s="184"/>
      <c r="B7" s="204"/>
      <c r="C7" s="205"/>
      <c r="D7" s="205"/>
      <c r="E7" s="205"/>
      <c r="F7" s="205"/>
      <c r="G7" s="205"/>
      <c r="H7" s="205"/>
      <c r="I7" s="206"/>
    </row>
    <row r="8" spans="1:9" x14ac:dyDescent="0.25">
      <c r="A8" s="184"/>
      <c r="B8" s="204"/>
      <c r="C8" s="205"/>
      <c r="D8" s="205"/>
      <c r="E8" s="205"/>
      <c r="F8" s="205"/>
      <c r="G8" s="205"/>
      <c r="H8" s="205"/>
      <c r="I8" s="206"/>
    </row>
    <row r="9" spans="1:9" x14ac:dyDescent="0.25">
      <c r="A9" s="184"/>
      <c r="B9" s="204"/>
      <c r="C9" s="205"/>
      <c r="D9" s="205"/>
      <c r="E9" s="205"/>
      <c r="F9" s="205"/>
      <c r="G9" s="205"/>
      <c r="H9" s="205"/>
      <c r="I9" s="206"/>
    </row>
    <row r="10" spans="1:9" x14ac:dyDescent="0.25">
      <c r="A10" s="184"/>
      <c r="B10" s="204"/>
      <c r="C10" s="205"/>
      <c r="D10" s="205"/>
      <c r="E10" s="205"/>
      <c r="F10" s="205"/>
      <c r="G10" s="205"/>
      <c r="H10" s="205"/>
      <c r="I10" s="206"/>
    </row>
    <row r="11" spans="1:9" x14ac:dyDescent="0.25">
      <c r="A11" s="184"/>
      <c r="B11" s="204"/>
      <c r="C11" s="205"/>
      <c r="D11" s="205"/>
      <c r="E11" s="205"/>
      <c r="F11" s="205"/>
      <c r="G11" s="205"/>
      <c r="H11" s="205"/>
      <c r="I11" s="206"/>
    </row>
    <row r="12" spans="1:9" x14ac:dyDescent="0.25">
      <c r="A12" s="184"/>
      <c r="B12" s="204"/>
      <c r="C12" s="205"/>
      <c r="D12" s="205"/>
      <c r="E12" s="205"/>
      <c r="F12" s="205"/>
      <c r="G12" s="205"/>
      <c r="H12" s="205"/>
      <c r="I12" s="206"/>
    </row>
    <row r="13" spans="1:9" x14ac:dyDescent="0.25">
      <c r="A13" s="184"/>
      <c r="B13" s="204"/>
      <c r="C13" s="205"/>
      <c r="D13" s="205"/>
      <c r="E13" s="205"/>
      <c r="F13" s="205"/>
      <c r="G13" s="205"/>
      <c r="H13" s="205"/>
      <c r="I13" s="206"/>
    </row>
    <row r="14" spans="1:9" x14ac:dyDescent="0.25">
      <c r="A14" s="184"/>
      <c r="B14" s="204"/>
      <c r="C14" s="205"/>
      <c r="D14" s="205"/>
      <c r="E14" s="205"/>
      <c r="F14" s="205"/>
      <c r="G14" s="205"/>
      <c r="H14" s="205"/>
      <c r="I14" s="206"/>
    </row>
    <row r="15" spans="1:9" x14ac:dyDescent="0.25">
      <c r="A15" s="184"/>
      <c r="B15" s="204"/>
      <c r="C15" s="205"/>
      <c r="D15" s="205"/>
      <c r="E15" s="205"/>
      <c r="F15" s="205"/>
      <c r="G15" s="205"/>
      <c r="H15" s="205"/>
      <c r="I15" s="206"/>
    </row>
    <row r="16" spans="1:9" x14ac:dyDescent="0.25">
      <c r="A16" s="184"/>
      <c r="B16" s="204"/>
      <c r="C16" s="205"/>
      <c r="D16" s="205"/>
      <c r="E16" s="205"/>
      <c r="F16" s="205"/>
      <c r="G16" s="205"/>
      <c r="H16" s="205"/>
      <c r="I16" s="206"/>
    </row>
    <row r="17" spans="1:9" x14ac:dyDescent="0.25">
      <c r="A17" s="184"/>
      <c r="B17" s="204"/>
      <c r="C17" s="205"/>
      <c r="D17" s="205"/>
      <c r="E17" s="205"/>
      <c r="F17" s="205"/>
      <c r="G17" s="205"/>
      <c r="H17" s="205"/>
      <c r="I17" s="206"/>
    </row>
    <row r="18" spans="1:9" x14ac:dyDescent="0.25">
      <c r="A18" s="184"/>
      <c r="B18" s="204"/>
      <c r="C18" s="205"/>
      <c r="D18" s="205"/>
      <c r="E18" s="205"/>
      <c r="F18" s="205"/>
      <c r="G18" s="205"/>
      <c r="H18" s="205"/>
      <c r="I18" s="206"/>
    </row>
    <row r="19" spans="1:9" x14ac:dyDescent="0.25">
      <c r="A19" s="184"/>
      <c r="B19" s="204"/>
      <c r="C19" s="205"/>
      <c r="D19" s="205"/>
      <c r="E19" s="205"/>
      <c r="F19" s="205"/>
      <c r="G19" s="205"/>
      <c r="H19" s="205"/>
      <c r="I19" s="206"/>
    </row>
    <row r="20" spans="1:9" x14ac:dyDescent="0.25">
      <c r="A20" s="182"/>
      <c r="B20" s="207"/>
      <c r="C20" s="208"/>
      <c r="D20" s="208"/>
      <c r="E20" s="208"/>
      <c r="F20" s="208"/>
      <c r="G20" s="208"/>
      <c r="H20" s="208"/>
      <c r="I20" s="209"/>
    </row>
    <row r="21" spans="1:9" x14ac:dyDescent="0.25">
      <c r="A21" s="182" t="s">
        <v>46</v>
      </c>
      <c r="B21" s="210">
        <v>41470</v>
      </c>
      <c r="C21" s="211"/>
      <c r="D21" s="211"/>
      <c r="E21" s="211"/>
      <c r="F21" s="211"/>
      <c r="G21" s="211"/>
      <c r="H21" s="211"/>
      <c r="I21" s="212"/>
    </row>
    <row r="22" spans="1:9" x14ac:dyDescent="0.25">
      <c r="A22" s="182" t="s">
        <v>47</v>
      </c>
      <c r="B22" s="210">
        <v>43421</v>
      </c>
      <c r="C22" s="211"/>
      <c r="D22" s="211"/>
      <c r="E22" s="211"/>
      <c r="F22" s="211"/>
      <c r="G22" s="211"/>
      <c r="H22" s="211"/>
      <c r="I22" s="212"/>
    </row>
    <row r="23" spans="1:9" ht="15.75" thickBot="1" x14ac:dyDescent="0.3">
      <c r="A23" s="186" t="s">
        <v>48</v>
      </c>
      <c r="B23" s="187">
        <v>43425</v>
      </c>
      <c r="C23" s="188"/>
      <c r="D23" s="188"/>
      <c r="E23" s="188"/>
      <c r="F23" s="188"/>
      <c r="G23" s="188"/>
      <c r="H23" s="188"/>
      <c r="I23" s="189"/>
    </row>
  </sheetData>
  <mergeCells count="7">
    <mergeCell ref="B23:I23"/>
    <mergeCell ref="B1:I2"/>
    <mergeCell ref="B3:I4"/>
    <mergeCell ref="B5:I5"/>
    <mergeCell ref="B6:I20"/>
    <mergeCell ref="B21:I21"/>
    <mergeCell ref="B22:I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6"/>
  <sheetViews>
    <sheetView tabSelected="1" topLeftCell="A13" zoomScale="80" zoomScaleNormal="80" workbookViewId="0">
      <pane xSplit="1" topLeftCell="B1" activePane="topRight" state="frozen"/>
      <selection pane="topRight" activeCell="A35" sqref="A35"/>
    </sheetView>
  </sheetViews>
  <sheetFormatPr defaultRowHeight="12.75" x14ac:dyDescent="0.2"/>
  <cols>
    <col min="1" max="1" width="25.7109375" style="80" customWidth="1"/>
    <col min="2" max="10" width="15.7109375" style="80" customWidth="1"/>
    <col min="11" max="14" width="15.7109375" style="130" customWidth="1"/>
    <col min="15" max="18" width="15.7109375" style="80" customWidth="1"/>
    <col min="19" max="20" width="15.7109375" style="130" customWidth="1"/>
    <col min="21" max="27" width="15.7109375" style="80" customWidth="1"/>
    <col min="28" max="28" width="15.7109375" style="130" customWidth="1"/>
    <col min="29" max="40" width="15.7109375" style="80" customWidth="1"/>
    <col min="41" max="16384" width="9.140625" style="80"/>
  </cols>
  <sheetData>
    <row r="1" spans="1:40" x14ac:dyDescent="0.2">
      <c r="A1" s="213" t="s">
        <v>81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5"/>
    </row>
    <row r="2" spans="1:40" x14ac:dyDescent="0.2">
      <c r="A2" s="216" t="s">
        <v>0</v>
      </c>
      <c r="B2" s="229" t="s">
        <v>80</v>
      </c>
      <c r="C2" s="230"/>
      <c r="D2" s="231"/>
      <c r="E2" s="217" t="s">
        <v>28</v>
      </c>
      <c r="F2" s="218"/>
      <c r="G2" s="219"/>
      <c r="H2" s="217" t="s">
        <v>29</v>
      </c>
      <c r="I2" s="218"/>
      <c r="J2" s="219"/>
      <c r="K2" s="217" t="s">
        <v>30</v>
      </c>
      <c r="L2" s="218"/>
      <c r="M2" s="219"/>
      <c r="N2" s="217" t="s">
        <v>31</v>
      </c>
      <c r="O2" s="218"/>
      <c r="P2" s="219"/>
      <c r="Q2" s="217" t="s">
        <v>32</v>
      </c>
      <c r="R2" s="218"/>
      <c r="S2" s="219"/>
      <c r="T2" s="217" t="s">
        <v>33</v>
      </c>
      <c r="U2" s="218"/>
      <c r="V2" s="219"/>
      <c r="W2" s="79"/>
      <c r="X2" s="79" t="s">
        <v>36</v>
      </c>
      <c r="Y2" s="79"/>
      <c r="Z2" s="217" t="s">
        <v>37</v>
      </c>
      <c r="AA2" s="218"/>
      <c r="AB2" s="219"/>
      <c r="AC2" s="217" t="s">
        <v>38</v>
      </c>
      <c r="AD2" s="218"/>
      <c r="AE2" s="219"/>
      <c r="AF2" s="217" t="s">
        <v>39</v>
      </c>
      <c r="AG2" s="218"/>
      <c r="AH2" s="219"/>
      <c r="AI2" s="217" t="s">
        <v>40</v>
      </c>
      <c r="AJ2" s="218"/>
      <c r="AK2" s="219"/>
      <c r="AL2" s="217" t="s">
        <v>41</v>
      </c>
      <c r="AM2" s="218"/>
      <c r="AN2" s="232"/>
    </row>
    <row r="3" spans="1:40" x14ac:dyDescent="0.2">
      <c r="A3" s="216"/>
      <c r="B3" s="3" t="s">
        <v>49</v>
      </c>
      <c r="C3" s="1" t="s">
        <v>50</v>
      </c>
      <c r="D3" s="1" t="s">
        <v>52</v>
      </c>
      <c r="E3" s="3" t="s">
        <v>49</v>
      </c>
      <c r="F3" s="1" t="s">
        <v>50</v>
      </c>
      <c r="G3" s="1" t="s">
        <v>52</v>
      </c>
      <c r="H3" s="3" t="s">
        <v>49</v>
      </c>
      <c r="I3" s="1" t="s">
        <v>50</v>
      </c>
      <c r="J3" s="1" t="s">
        <v>52</v>
      </c>
      <c r="K3" s="4" t="s">
        <v>49</v>
      </c>
      <c r="L3" s="2" t="s">
        <v>50</v>
      </c>
      <c r="M3" s="2" t="s">
        <v>52</v>
      </c>
      <c r="N3" s="3" t="s">
        <v>49</v>
      </c>
      <c r="O3" s="1" t="s">
        <v>50</v>
      </c>
      <c r="P3" s="1" t="s">
        <v>52</v>
      </c>
      <c r="Q3" s="5" t="s">
        <v>49</v>
      </c>
      <c r="R3" s="6" t="s">
        <v>50</v>
      </c>
      <c r="S3" s="7" t="s">
        <v>52</v>
      </c>
      <c r="T3" s="5" t="s">
        <v>49</v>
      </c>
      <c r="U3" s="6" t="s">
        <v>50</v>
      </c>
      <c r="V3" s="7" t="s">
        <v>52</v>
      </c>
      <c r="W3" s="5" t="s">
        <v>49</v>
      </c>
      <c r="X3" s="6" t="s">
        <v>50</v>
      </c>
      <c r="Y3" s="7" t="s">
        <v>52</v>
      </c>
      <c r="Z3" s="5" t="s">
        <v>49</v>
      </c>
      <c r="AA3" s="6" t="s">
        <v>50</v>
      </c>
      <c r="AB3" s="7" t="s">
        <v>52</v>
      </c>
      <c r="AC3" s="3" t="s">
        <v>49</v>
      </c>
      <c r="AD3" s="1" t="s">
        <v>50</v>
      </c>
      <c r="AE3" s="2" t="s">
        <v>52</v>
      </c>
      <c r="AF3" s="3" t="s">
        <v>49</v>
      </c>
      <c r="AG3" s="1" t="s">
        <v>50</v>
      </c>
      <c r="AH3" s="2" t="s">
        <v>52</v>
      </c>
      <c r="AI3" s="3" t="s">
        <v>49</v>
      </c>
      <c r="AJ3" s="1" t="s">
        <v>50</v>
      </c>
      <c r="AK3" s="2" t="s">
        <v>52</v>
      </c>
      <c r="AL3" s="3" t="s">
        <v>49</v>
      </c>
      <c r="AM3" s="1" t="s">
        <v>50</v>
      </c>
      <c r="AN3" s="143" t="s">
        <v>52</v>
      </c>
    </row>
    <row r="4" spans="1:40" ht="15" customHeight="1" x14ac:dyDescent="0.2">
      <c r="A4" s="144" t="s">
        <v>1</v>
      </c>
      <c r="B4" s="136">
        <v>19.100000000000001</v>
      </c>
      <c r="C4" s="136">
        <v>1.2000000000000028</v>
      </c>
      <c r="D4" s="97">
        <f>C4/B4</f>
        <v>6.2827225130890202E-2</v>
      </c>
      <c r="E4" s="81">
        <v>24.7</v>
      </c>
      <c r="F4" s="82">
        <v>-1.1000000000000014</v>
      </c>
      <c r="G4" s="83">
        <f>F4/E4</f>
        <v>-4.4534412955465646E-2</v>
      </c>
      <c r="H4" s="81">
        <v>27</v>
      </c>
      <c r="I4" s="82">
        <v>-2.2000000000000002</v>
      </c>
      <c r="J4" s="83">
        <f>I4/H4</f>
        <v>-8.1481481481481488E-2</v>
      </c>
      <c r="K4" s="132">
        <v>28.8</v>
      </c>
      <c r="L4" s="133">
        <v>-5.4</v>
      </c>
      <c r="M4" s="84">
        <f>L4/K4</f>
        <v>-0.1875</v>
      </c>
      <c r="N4" s="81">
        <v>37.299999999999997</v>
      </c>
      <c r="O4" s="82">
        <v>2.1</v>
      </c>
      <c r="P4" s="85">
        <f>O4/N4</f>
        <v>5.6300268096514755E-2</v>
      </c>
      <c r="Q4" s="86">
        <v>40.799999999999997</v>
      </c>
      <c r="R4" s="87">
        <v>4.1999999999999957</v>
      </c>
      <c r="S4" s="88">
        <f t="shared" ref="S4:S34" si="0">R4/Q4</f>
        <v>0.10294117647058813</v>
      </c>
      <c r="T4" s="86">
        <v>41.3</v>
      </c>
      <c r="U4" s="82">
        <v>-2.8000000000000043</v>
      </c>
      <c r="V4" s="83">
        <f>U4/T4</f>
        <v>-6.7796610169491636E-2</v>
      </c>
      <c r="W4" s="220" t="s">
        <v>53</v>
      </c>
      <c r="X4" s="221"/>
      <c r="Y4" s="222"/>
      <c r="Z4" s="134">
        <v>46.6</v>
      </c>
      <c r="AA4" s="89">
        <v>-9.1</v>
      </c>
      <c r="AB4" s="88">
        <f t="shared" ref="AB4:AB34" si="1">AA4/Z4</f>
        <v>-0.19527896995708152</v>
      </c>
      <c r="AC4" s="90">
        <v>28.8</v>
      </c>
      <c r="AD4" s="87">
        <v>-19.3</v>
      </c>
      <c r="AE4" s="91">
        <f>AD4/AC4</f>
        <v>-0.67013888888888895</v>
      </c>
      <c r="AF4" s="92">
        <v>70.8</v>
      </c>
      <c r="AG4" s="87">
        <v>-1.8</v>
      </c>
      <c r="AH4" s="91">
        <f>AG4/AF4</f>
        <v>-2.5423728813559324E-2</v>
      </c>
      <c r="AI4" s="92">
        <v>76</v>
      </c>
      <c r="AJ4" s="87">
        <v>5.8</v>
      </c>
      <c r="AK4" s="91">
        <f>AJ4/AI4</f>
        <v>7.6315789473684212E-2</v>
      </c>
      <c r="AL4" s="92">
        <v>79</v>
      </c>
      <c r="AM4" s="87">
        <v>4.2</v>
      </c>
      <c r="AN4" s="145">
        <f>AM4/AL4</f>
        <v>5.3164556962025315E-2</v>
      </c>
    </row>
    <row r="5" spans="1:40" ht="15" customHeight="1" x14ac:dyDescent="0.2">
      <c r="A5" s="144" t="s">
        <v>2</v>
      </c>
      <c r="B5" s="136">
        <v>30.7</v>
      </c>
      <c r="C5" s="136">
        <v>8.8000000000000007</v>
      </c>
      <c r="D5" s="97">
        <f t="shared" ref="D5:D32" si="2">C5/B5</f>
        <v>0.28664495114006516</v>
      </c>
      <c r="E5" s="93">
        <v>41.8</v>
      </c>
      <c r="F5" s="94">
        <v>14.199999999999996</v>
      </c>
      <c r="G5" s="95">
        <f t="shared" ref="G5:G34" si="3">F5/E5</f>
        <v>0.33971291866028702</v>
      </c>
      <c r="H5" s="93">
        <v>41.8</v>
      </c>
      <c r="I5" s="94">
        <v>-2.4</v>
      </c>
      <c r="J5" s="95">
        <f t="shared" ref="J5:J34" si="4">I5/H5</f>
        <v>-5.7416267942583733E-2</v>
      </c>
      <c r="K5" s="135">
        <v>41.9</v>
      </c>
      <c r="L5" s="136">
        <v>-2.4</v>
      </c>
      <c r="M5" s="96">
        <f t="shared" ref="M5:M34" si="5">L5/K5</f>
        <v>-5.7279236276849645E-2</v>
      </c>
      <c r="N5" s="93">
        <v>47.5</v>
      </c>
      <c r="O5" s="94">
        <v>10.8</v>
      </c>
      <c r="P5" s="97">
        <f t="shared" ref="P5:P34" si="6">O5/N5</f>
        <v>0.22736842105263158</v>
      </c>
      <c r="Q5" s="98">
        <v>54.2</v>
      </c>
      <c r="R5" s="99">
        <v>16.700000000000003</v>
      </c>
      <c r="S5" s="100">
        <f t="shared" si="0"/>
        <v>0.30811808118081185</v>
      </c>
      <c r="T5" s="98">
        <v>64.599999999999994</v>
      </c>
      <c r="U5" s="94">
        <v>16.399999999999991</v>
      </c>
      <c r="V5" s="95">
        <f t="shared" ref="V5:V34" si="7">U5/T5</f>
        <v>0.25386996904024756</v>
      </c>
      <c r="W5" s="223"/>
      <c r="X5" s="224"/>
      <c r="Y5" s="225"/>
      <c r="Z5" s="137">
        <v>65</v>
      </c>
      <c r="AA5" s="101">
        <v>10.5</v>
      </c>
      <c r="AB5" s="100">
        <f t="shared" si="1"/>
        <v>0.16153846153846155</v>
      </c>
      <c r="AC5" s="102">
        <v>41.5</v>
      </c>
      <c r="AD5" s="99">
        <v>2.2999999999999998</v>
      </c>
      <c r="AE5" s="103">
        <f t="shared" ref="AE5:AE34" si="8">AD5/AC5</f>
        <v>5.5421686746987948E-2</v>
      </c>
      <c r="AF5" s="104">
        <v>81.5</v>
      </c>
      <c r="AG5" s="99">
        <v>12.4</v>
      </c>
      <c r="AH5" s="103">
        <f t="shared" ref="AH5:AH34" si="9">AG5/AF5</f>
        <v>0.15214723926380369</v>
      </c>
      <c r="AI5" s="104">
        <v>81</v>
      </c>
      <c r="AJ5" s="99">
        <v>9.8000000000000007</v>
      </c>
      <c r="AK5" s="103">
        <f t="shared" ref="AK5:AK34" si="10">AJ5/AI5</f>
        <v>0.12098765432098767</v>
      </c>
      <c r="AL5" s="104">
        <v>96</v>
      </c>
      <c r="AM5" s="99">
        <v>17.399999999999999</v>
      </c>
      <c r="AN5" s="146">
        <f t="shared" ref="AN5:AN34" si="11">AM5/AL5</f>
        <v>0.18124999999999999</v>
      </c>
    </row>
    <row r="6" spans="1:40" ht="15" customHeight="1" x14ac:dyDescent="0.2">
      <c r="A6" s="144" t="s">
        <v>3</v>
      </c>
      <c r="B6" s="136">
        <v>22.8</v>
      </c>
      <c r="C6" s="136">
        <v>6.5</v>
      </c>
      <c r="D6" s="97">
        <f t="shared" si="2"/>
        <v>0.28508771929824561</v>
      </c>
      <c r="E6" s="93">
        <v>34.4</v>
      </c>
      <c r="F6" s="94">
        <v>9.2999999999999972</v>
      </c>
      <c r="G6" s="95">
        <f t="shared" si="3"/>
        <v>0.27034883720930225</v>
      </c>
      <c r="H6" s="93">
        <v>39.299999999999997</v>
      </c>
      <c r="I6" s="94">
        <v>10.9</v>
      </c>
      <c r="J6" s="95">
        <f t="shared" si="4"/>
        <v>0.27735368956743006</v>
      </c>
      <c r="K6" s="135">
        <v>38.299999999999997</v>
      </c>
      <c r="L6" s="136">
        <v>9.6999999999999993</v>
      </c>
      <c r="M6" s="96">
        <f t="shared" si="5"/>
        <v>0.25326370757180156</v>
      </c>
      <c r="N6" s="93">
        <v>45.2</v>
      </c>
      <c r="O6" s="94">
        <v>11.4</v>
      </c>
      <c r="P6" s="97">
        <f t="shared" si="6"/>
        <v>0.25221238938053098</v>
      </c>
      <c r="Q6" s="98">
        <v>46.6</v>
      </c>
      <c r="R6" s="99">
        <v>15.700000000000003</v>
      </c>
      <c r="S6" s="100">
        <f t="shared" si="0"/>
        <v>0.33690987124463523</v>
      </c>
      <c r="T6" s="98">
        <v>53.7</v>
      </c>
      <c r="U6" s="94">
        <v>14.900000000000006</v>
      </c>
      <c r="V6" s="95">
        <f t="shared" si="7"/>
        <v>0.27746741154562393</v>
      </c>
      <c r="W6" s="223"/>
      <c r="X6" s="224"/>
      <c r="Y6" s="225"/>
      <c r="Z6" s="137">
        <v>56.4</v>
      </c>
      <c r="AA6" s="101">
        <v>9.1999999999999993</v>
      </c>
      <c r="AB6" s="100">
        <f t="shared" si="1"/>
        <v>0.16312056737588651</v>
      </c>
      <c r="AC6" s="102">
        <v>30.3</v>
      </c>
      <c r="AD6" s="99">
        <v>-2.2000000000000002</v>
      </c>
      <c r="AE6" s="103">
        <f t="shared" si="8"/>
        <v>-7.2607260726072612E-2</v>
      </c>
      <c r="AF6" s="104">
        <v>57.8</v>
      </c>
      <c r="AG6" s="99">
        <v>-2.1</v>
      </c>
      <c r="AH6" s="103">
        <f t="shared" si="9"/>
        <v>-3.6332179930795849E-2</v>
      </c>
      <c r="AI6" s="104">
        <v>65</v>
      </c>
      <c r="AJ6" s="99">
        <v>-0.5</v>
      </c>
      <c r="AK6" s="103">
        <f t="shared" si="10"/>
        <v>-7.6923076923076927E-3</v>
      </c>
      <c r="AL6" s="104">
        <v>64</v>
      </c>
      <c r="AM6" s="99">
        <v>-8.3000000000000007</v>
      </c>
      <c r="AN6" s="146">
        <f t="shared" si="11"/>
        <v>-0.12968750000000001</v>
      </c>
    </row>
    <row r="7" spans="1:40" s="115" customFormat="1" ht="15" customHeight="1" x14ac:dyDescent="0.2">
      <c r="A7" s="169" t="s">
        <v>4</v>
      </c>
      <c r="B7" s="138">
        <v>27.4</v>
      </c>
      <c r="C7" s="138">
        <v>7.2999999999999972</v>
      </c>
      <c r="D7" s="108">
        <f t="shared" si="2"/>
        <v>0.26642335766423347</v>
      </c>
      <c r="E7" s="105">
        <v>41.2</v>
      </c>
      <c r="F7" s="106">
        <v>16.900000000000002</v>
      </c>
      <c r="G7" s="107">
        <f t="shared" si="3"/>
        <v>0.41019417475728159</v>
      </c>
      <c r="H7" s="105">
        <v>52.7</v>
      </c>
      <c r="I7" s="106">
        <v>17.100000000000001</v>
      </c>
      <c r="J7" s="107">
        <f t="shared" si="4"/>
        <v>0.32447817836812143</v>
      </c>
      <c r="K7" s="105">
        <v>50.3</v>
      </c>
      <c r="L7" s="138">
        <v>14.8</v>
      </c>
      <c r="M7" s="107">
        <f t="shared" si="5"/>
        <v>0.29423459244532807</v>
      </c>
      <c r="N7" s="105">
        <v>57.5</v>
      </c>
      <c r="O7" s="106">
        <v>22.8</v>
      </c>
      <c r="P7" s="108">
        <f t="shared" si="6"/>
        <v>0.39652173913043481</v>
      </c>
      <c r="Q7" s="109">
        <v>69.900000000000006</v>
      </c>
      <c r="R7" s="110">
        <v>26.200000000000003</v>
      </c>
      <c r="S7" s="111">
        <f t="shared" si="0"/>
        <v>0.37482117310443491</v>
      </c>
      <c r="T7" s="109">
        <v>86.8</v>
      </c>
      <c r="U7" s="106">
        <v>33.099999999999994</v>
      </c>
      <c r="V7" s="107">
        <f t="shared" si="7"/>
        <v>0.38133640552995385</v>
      </c>
      <c r="W7" s="223"/>
      <c r="X7" s="224"/>
      <c r="Y7" s="225"/>
      <c r="Z7" s="139">
        <v>112.2</v>
      </c>
      <c r="AA7" s="112">
        <v>8.6</v>
      </c>
      <c r="AB7" s="111">
        <f t="shared" si="1"/>
        <v>7.6648841354723704E-2</v>
      </c>
      <c r="AC7" s="113">
        <v>66.8</v>
      </c>
      <c r="AD7" s="110">
        <v>20.399999999999999</v>
      </c>
      <c r="AE7" s="111">
        <f t="shared" si="8"/>
        <v>0.30538922155688619</v>
      </c>
      <c r="AF7" s="114">
        <v>112.2</v>
      </c>
      <c r="AG7" s="110">
        <v>48.2</v>
      </c>
      <c r="AH7" s="111">
        <f t="shared" si="9"/>
        <v>0.42959001782531198</v>
      </c>
      <c r="AI7" s="114">
        <v>117</v>
      </c>
      <c r="AJ7" s="110">
        <v>51.7</v>
      </c>
      <c r="AK7" s="111">
        <f t="shared" si="10"/>
        <v>0.44188034188034192</v>
      </c>
      <c r="AL7" s="114">
        <v>115</v>
      </c>
      <c r="AM7" s="110">
        <v>39.1</v>
      </c>
      <c r="AN7" s="147">
        <f t="shared" si="11"/>
        <v>0.34</v>
      </c>
    </row>
    <row r="8" spans="1:40" ht="15" customHeight="1" x14ac:dyDescent="0.2">
      <c r="A8" s="144" t="s">
        <v>5</v>
      </c>
      <c r="B8" s="136">
        <v>22.6</v>
      </c>
      <c r="C8" s="136">
        <v>6.1000000000000014</v>
      </c>
      <c r="D8" s="97">
        <f t="shared" si="2"/>
        <v>0.26991150442477879</v>
      </c>
      <c r="E8" s="93">
        <v>35.299999999999997</v>
      </c>
      <c r="F8" s="94">
        <v>5.6999999999999957</v>
      </c>
      <c r="G8" s="95">
        <f t="shared" si="3"/>
        <v>0.16147308781869676</v>
      </c>
      <c r="H8" s="93">
        <v>38.6</v>
      </c>
      <c r="I8" s="94">
        <v>3.4</v>
      </c>
      <c r="J8" s="95">
        <f t="shared" si="4"/>
        <v>8.8082901554404139E-2</v>
      </c>
      <c r="K8" s="135">
        <v>40.6</v>
      </c>
      <c r="L8" s="136">
        <v>2</v>
      </c>
      <c r="M8" s="96">
        <f t="shared" si="5"/>
        <v>4.926108374384236E-2</v>
      </c>
      <c r="N8" s="93">
        <v>49.9</v>
      </c>
      <c r="O8" s="94">
        <v>9.9</v>
      </c>
      <c r="P8" s="97">
        <f t="shared" si="6"/>
        <v>0.19839679358717435</v>
      </c>
      <c r="Q8" s="98">
        <v>65.900000000000006</v>
      </c>
      <c r="R8" s="99">
        <v>21.500000000000007</v>
      </c>
      <c r="S8" s="100">
        <f t="shared" si="0"/>
        <v>0.32625189681335365</v>
      </c>
      <c r="T8" s="98">
        <v>64.5</v>
      </c>
      <c r="U8" s="94">
        <v>11.899999999999999</v>
      </c>
      <c r="V8" s="95">
        <f t="shared" si="7"/>
        <v>0.18449612403100774</v>
      </c>
      <c r="W8" s="223"/>
      <c r="X8" s="224"/>
      <c r="Y8" s="225"/>
      <c r="Z8" s="137">
        <v>61.9</v>
      </c>
      <c r="AA8" s="101">
        <v>13.5</v>
      </c>
      <c r="AB8" s="100">
        <f t="shared" si="1"/>
        <v>0.21809369951534735</v>
      </c>
      <c r="AC8" s="102">
        <v>37.799999999999997</v>
      </c>
      <c r="AD8" s="99">
        <v>-0.1</v>
      </c>
      <c r="AE8" s="103">
        <f t="shared" si="8"/>
        <v>-2.6455026455026458E-3</v>
      </c>
      <c r="AF8" s="104">
        <v>68.599999999999994</v>
      </c>
      <c r="AG8" s="99">
        <v>-2</v>
      </c>
      <c r="AH8" s="103">
        <f t="shared" si="9"/>
        <v>-2.915451895043732E-2</v>
      </c>
      <c r="AI8" s="104">
        <v>75</v>
      </c>
      <c r="AJ8" s="99">
        <v>7.1</v>
      </c>
      <c r="AK8" s="103">
        <f t="shared" si="10"/>
        <v>9.4666666666666663E-2</v>
      </c>
      <c r="AL8" s="104">
        <v>79</v>
      </c>
      <c r="AM8" s="99">
        <v>5.9</v>
      </c>
      <c r="AN8" s="146">
        <f t="shared" si="11"/>
        <v>7.4683544303797478E-2</v>
      </c>
    </row>
    <row r="9" spans="1:40" ht="15" customHeight="1" x14ac:dyDescent="0.2">
      <c r="A9" s="144" t="s">
        <v>6</v>
      </c>
      <c r="B9" s="136">
        <v>20.9</v>
      </c>
      <c r="C9" s="136">
        <v>2.6999999999999993</v>
      </c>
      <c r="D9" s="97">
        <f t="shared" si="2"/>
        <v>0.12918660287081338</v>
      </c>
      <c r="E9" s="93">
        <v>29.3</v>
      </c>
      <c r="F9" s="94">
        <v>3.9000000000000021</v>
      </c>
      <c r="G9" s="95">
        <f t="shared" si="3"/>
        <v>0.13310580204778164</v>
      </c>
      <c r="H9" s="93">
        <v>29</v>
      </c>
      <c r="I9" s="94">
        <v>-0.9</v>
      </c>
      <c r="J9" s="95">
        <f t="shared" si="4"/>
        <v>-3.1034482758620689E-2</v>
      </c>
      <c r="K9" s="135">
        <v>29</v>
      </c>
      <c r="L9" s="136">
        <v>2.2999999999999998</v>
      </c>
      <c r="M9" s="96">
        <f t="shared" si="5"/>
        <v>7.9310344827586199E-2</v>
      </c>
      <c r="N9" s="93">
        <v>35</v>
      </c>
      <c r="O9" s="94">
        <v>6.2</v>
      </c>
      <c r="P9" s="97">
        <f t="shared" si="6"/>
        <v>0.17714285714285716</v>
      </c>
      <c r="Q9" s="98">
        <v>38.5</v>
      </c>
      <c r="R9" s="99">
        <v>9.3000000000000007</v>
      </c>
      <c r="S9" s="100">
        <f t="shared" si="0"/>
        <v>0.24155844155844158</v>
      </c>
      <c r="T9" s="98">
        <v>42.2</v>
      </c>
      <c r="U9" s="94">
        <v>4.6000000000000014</v>
      </c>
      <c r="V9" s="95">
        <f t="shared" si="7"/>
        <v>0.10900473933649292</v>
      </c>
      <c r="W9" s="223"/>
      <c r="X9" s="224"/>
      <c r="Y9" s="225"/>
      <c r="Z9" s="137">
        <v>41.2</v>
      </c>
      <c r="AA9" s="101">
        <v>-6.8</v>
      </c>
      <c r="AB9" s="100">
        <f t="shared" si="1"/>
        <v>-0.16504854368932037</v>
      </c>
      <c r="AC9" s="102">
        <v>26.1</v>
      </c>
      <c r="AD9" s="99">
        <v>-14.7</v>
      </c>
      <c r="AE9" s="103">
        <f t="shared" si="8"/>
        <v>-0.56321839080459768</v>
      </c>
      <c r="AF9" s="104">
        <v>59.7</v>
      </c>
      <c r="AG9" s="99">
        <v>-6.7</v>
      </c>
      <c r="AH9" s="103">
        <f t="shared" si="9"/>
        <v>-0.11222780569514237</v>
      </c>
      <c r="AI9" s="104">
        <v>68</v>
      </c>
      <c r="AJ9" s="99">
        <v>-23.4</v>
      </c>
      <c r="AK9" s="103">
        <f t="shared" si="10"/>
        <v>-0.34411764705882353</v>
      </c>
      <c r="AL9" s="104">
        <v>105</v>
      </c>
      <c r="AM9" s="99">
        <v>3.2</v>
      </c>
      <c r="AN9" s="146">
        <f t="shared" si="11"/>
        <v>3.0476190476190476E-2</v>
      </c>
    </row>
    <row r="10" spans="1:40" ht="15" customHeight="1" x14ac:dyDescent="0.2">
      <c r="A10" s="144" t="s">
        <v>7</v>
      </c>
      <c r="B10" s="136">
        <v>15.6</v>
      </c>
      <c r="C10" s="136">
        <v>-1.7999999999999989</v>
      </c>
      <c r="D10" s="97">
        <f t="shared" si="2"/>
        <v>-0.11538461538461532</v>
      </c>
      <c r="E10" s="93">
        <v>21.5</v>
      </c>
      <c r="F10" s="94">
        <v>-3.3000000000000007</v>
      </c>
      <c r="G10" s="95">
        <f t="shared" si="3"/>
        <v>-0.1534883720930233</v>
      </c>
      <c r="H10" s="93">
        <v>26.6</v>
      </c>
      <c r="I10" s="94">
        <v>-0.3</v>
      </c>
      <c r="J10" s="95">
        <f t="shared" si="4"/>
        <v>-1.1278195488721804E-2</v>
      </c>
      <c r="K10" s="135">
        <v>28.6</v>
      </c>
      <c r="L10" s="136">
        <v>0.1</v>
      </c>
      <c r="M10" s="96">
        <f t="shared" si="5"/>
        <v>3.4965034965034965E-3</v>
      </c>
      <c r="N10" s="93">
        <v>39.4</v>
      </c>
      <c r="O10" s="94">
        <v>8.6999999999999993</v>
      </c>
      <c r="P10" s="97">
        <f t="shared" si="6"/>
        <v>0.22081218274111675</v>
      </c>
      <c r="Q10" s="98">
        <v>41.7</v>
      </c>
      <c r="R10" s="99">
        <v>9.9000000000000021</v>
      </c>
      <c r="S10" s="100">
        <f t="shared" si="0"/>
        <v>0.23741007194244607</v>
      </c>
      <c r="T10" s="98">
        <v>43.6</v>
      </c>
      <c r="U10" s="94">
        <v>4.3999999999999986</v>
      </c>
      <c r="V10" s="95">
        <f t="shared" si="7"/>
        <v>0.10091743119266051</v>
      </c>
      <c r="W10" s="223"/>
      <c r="X10" s="224"/>
      <c r="Y10" s="225"/>
      <c r="Z10" s="137">
        <v>37.799999999999997</v>
      </c>
      <c r="AA10" s="101">
        <v>-6.8</v>
      </c>
      <c r="AB10" s="100">
        <f t="shared" si="1"/>
        <v>-0.17989417989417991</v>
      </c>
      <c r="AC10" s="102">
        <v>23.8</v>
      </c>
      <c r="AD10" s="99">
        <v>-9.8000000000000007</v>
      </c>
      <c r="AE10" s="103">
        <f t="shared" si="8"/>
        <v>-0.41176470588235298</v>
      </c>
      <c r="AF10" s="104">
        <v>67.5</v>
      </c>
      <c r="AG10" s="99">
        <v>-2.7</v>
      </c>
      <c r="AH10" s="103">
        <f t="shared" si="9"/>
        <v>-0.04</v>
      </c>
      <c r="AI10" s="104">
        <v>72</v>
      </c>
      <c r="AJ10" s="99">
        <v>-7.6</v>
      </c>
      <c r="AK10" s="103">
        <f t="shared" si="10"/>
        <v>-0.10555555555555556</v>
      </c>
      <c r="AL10" s="104">
        <v>75</v>
      </c>
      <c r="AM10" s="99">
        <v>-5</v>
      </c>
      <c r="AN10" s="146">
        <f t="shared" si="11"/>
        <v>-6.6666666666666666E-2</v>
      </c>
    </row>
    <row r="11" spans="1:40" ht="15" customHeight="1" x14ac:dyDescent="0.2">
      <c r="A11" s="144" t="s">
        <v>8</v>
      </c>
      <c r="B11" s="136">
        <v>47.3</v>
      </c>
      <c r="C11" s="136">
        <v>23.299999999999997</v>
      </c>
      <c r="D11" s="97">
        <f t="shared" si="2"/>
        <v>0.49260042283298094</v>
      </c>
      <c r="E11" s="93">
        <v>45</v>
      </c>
      <c r="F11" s="94">
        <v>15.399999999999999</v>
      </c>
      <c r="G11" s="95">
        <f t="shared" si="3"/>
        <v>0.34222222222222221</v>
      </c>
      <c r="H11" s="93">
        <v>67.400000000000006</v>
      </c>
      <c r="I11" s="94">
        <v>34</v>
      </c>
      <c r="J11" s="95">
        <f t="shared" si="4"/>
        <v>0.50445103857566764</v>
      </c>
      <c r="K11" s="135">
        <v>60.6</v>
      </c>
      <c r="L11" s="136">
        <v>28.6</v>
      </c>
      <c r="M11" s="96">
        <f t="shared" si="5"/>
        <v>0.47194719471947194</v>
      </c>
      <c r="N11" s="93">
        <v>66.900000000000006</v>
      </c>
      <c r="O11" s="94">
        <v>31.8</v>
      </c>
      <c r="P11" s="97">
        <f t="shared" si="6"/>
        <v>0.47533632286995514</v>
      </c>
      <c r="Q11" s="98">
        <v>64.5</v>
      </c>
      <c r="R11" s="99">
        <v>28.5</v>
      </c>
      <c r="S11" s="100">
        <f t="shared" si="0"/>
        <v>0.44186046511627908</v>
      </c>
      <c r="T11" s="98">
        <v>77.3</v>
      </c>
      <c r="U11" s="94">
        <v>25.699999999999996</v>
      </c>
      <c r="V11" s="95">
        <f>U11/T11</f>
        <v>0.33247089262613189</v>
      </c>
      <c r="W11" s="223"/>
      <c r="X11" s="224"/>
      <c r="Y11" s="225"/>
      <c r="Z11" s="137">
        <v>85.9</v>
      </c>
      <c r="AA11" s="101">
        <v>30</v>
      </c>
      <c r="AB11" s="100">
        <f t="shared" si="1"/>
        <v>0.34924330616996507</v>
      </c>
      <c r="AC11" s="102">
        <v>51.3</v>
      </c>
      <c r="AD11" s="99">
        <v>-1.7</v>
      </c>
      <c r="AE11" s="103">
        <f t="shared" si="8"/>
        <v>-3.3138401559454189E-2</v>
      </c>
      <c r="AF11" s="104">
        <v>90.6</v>
      </c>
      <c r="AG11" s="99">
        <v>11.6</v>
      </c>
      <c r="AH11" s="103">
        <f t="shared" si="9"/>
        <v>0.12803532008830024</v>
      </c>
      <c r="AI11" s="104">
        <v>92</v>
      </c>
      <c r="AJ11" s="99">
        <v>18</v>
      </c>
      <c r="AK11" s="103">
        <f t="shared" si="10"/>
        <v>0.19565217391304349</v>
      </c>
      <c r="AL11" s="104">
        <v>95</v>
      </c>
      <c r="AM11" s="99">
        <v>12.9</v>
      </c>
      <c r="AN11" s="146">
        <f t="shared" si="11"/>
        <v>0.13578947368421054</v>
      </c>
    </row>
    <row r="12" spans="1:40" ht="15" customHeight="1" x14ac:dyDescent="0.2">
      <c r="A12" s="144" t="s">
        <v>9</v>
      </c>
      <c r="B12" s="136">
        <v>19.5</v>
      </c>
      <c r="C12" s="136">
        <v>1.1000000000000014</v>
      </c>
      <c r="D12" s="97">
        <f t="shared" si="2"/>
        <v>5.641025641025648E-2</v>
      </c>
      <c r="E12" s="93">
        <v>30.8</v>
      </c>
      <c r="F12" s="94">
        <v>5.4000000000000021</v>
      </c>
      <c r="G12" s="97">
        <f t="shared" si="3"/>
        <v>0.17532467532467538</v>
      </c>
      <c r="H12" s="93">
        <v>32</v>
      </c>
      <c r="I12" s="94">
        <v>3.7</v>
      </c>
      <c r="J12" s="95">
        <f t="shared" si="4"/>
        <v>0.11562500000000001</v>
      </c>
      <c r="K12" s="135">
        <v>31.8</v>
      </c>
      <c r="L12" s="136">
        <v>1.3</v>
      </c>
      <c r="M12" s="96">
        <f t="shared" si="5"/>
        <v>4.0880503144654086E-2</v>
      </c>
      <c r="N12" s="93">
        <v>39.799999999999997</v>
      </c>
      <c r="O12" s="94">
        <v>3.9</v>
      </c>
      <c r="P12" s="97">
        <f t="shared" si="6"/>
        <v>9.7989949748743727E-2</v>
      </c>
      <c r="Q12" s="98">
        <v>46.2</v>
      </c>
      <c r="R12" s="99">
        <v>10.300000000000004</v>
      </c>
      <c r="S12" s="100">
        <f t="shared" si="0"/>
        <v>0.22294372294372303</v>
      </c>
      <c r="T12" s="98">
        <v>48.2</v>
      </c>
      <c r="U12" s="94">
        <v>7.8000000000000043</v>
      </c>
      <c r="V12" s="95">
        <f t="shared" si="7"/>
        <v>0.16182572614107893</v>
      </c>
      <c r="W12" s="223"/>
      <c r="X12" s="224"/>
      <c r="Y12" s="225"/>
      <c r="Z12" s="137">
        <v>48</v>
      </c>
      <c r="AA12" s="101">
        <v>-2.5</v>
      </c>
      <c r="AB12" s="100">
        <f t="shared" si="1"/>
        <v>-5.2083333333333336E-2</v>
      </c>
      <c r="AC12" s="102">
        <v>31.8</v>
      </c>
      <c r="AD12" s="99">
        <v>-7.7</v>
      </c>
      <c r="AE12" s="103">
        <f t="shared" si="8"/>
        <v>-0.24213836477987422</v>
      </c>
      <c r="AF12" s="104">
        <v>67.2</v>
      </c>
      <c r="AG12" s="99">
        <v>6</v>
      </c>
      <c r="AH12" s="103">
        <f t="shared" si="9"/>
        <v>8.9285714285714288E-2</v>
      </c>
      <c r="AI12" s="104">
        <v>69</v>
      </c>
      <c r="AJ12" s="99">
        <v>2.9</v>
      </c>
      <c r="AK12" s="103">
        <f t="shared" si="10"/>
        <v>4.2028985507246375E-2</v>
      </c>
      <c r="AL12" s="104">
        <v>71</v>
      </c>
      <c r="AM12" s="99">
        <v>-0.6</v>
      </c>
      <c r="AN12" s="146">
        <f t="shared" si="11"/>
        <v>-8.4507042253521118E-3</v>
      </c>
    </row>
    <row r="13" spans="1:40" ht="15" customHeight="1" x14ac:dyDescent="0.2">
      <c r="A13" s="144" t="s">
        <v>10</v>
      </c>
      <c r="B13" s="136">
        <v>22.3</v>
      </c>
      <c r="C13" s="136">
        <v>3.3000000000000007</v>
      </c>
      <c r="D13" s="97">
        <f t="shared" si="2"/>
        <v>0.1479820627802691</v>
      </c>
      <c r="E13" s="93">
        <v>28.4</v>
      </c>
      <c r="F13" s="94">
        <v>2.5999999999999979</v>
      </c>
      <c r="G13" s="95">
        <f t="shared" si="3"/>
        <v>9.1549295774647821E-2</v>
      </c>
      <c r="H13" s="93">
        <v>32.200000000000003</v>
      </c>
      <c r="I13" s="94">
        <v>2.2000000000000002</v>
      </c>
      <c r="J13" s="95">
        <f t="shared" si="4"/>
        <v>6.8322981366459631E-2</v>
      </c>
      <c r="K13" s="135">
        <v>32.4</v>
      </c>
      <c r="L13" s="136">
        <v>2.4</v>
      </c>
      <c r="M13" s="96">
        <f t="shared" si="5"/>
        <v>7.407407407407407E-2</v>
      </c>
      <c r="N13" s="93">
        <v>44.7</v>
      </c>
      <c r="O13" s="94">
        <v>9.1999999999999993</v>
      </c>
      <c r="P13" s="97">
        <f t="shared" si="6"/>
        <v>0.20581655480984337</v>
      </c>
      <c r="Q13" s="98">
        <v>57.3</v>
      </c>
      <c r="R13" s="99">
        <v>25.099999999999994</v>
      </c>
      <c r="S13" s="100">
        <f t="shared" si="0"/>
        <v>0.43804537521815001</v>
      </c>
      <c r="T13" s="98">
        <v>62.8</v>
      </c>
      <c r="U13" s="94">
        <v>13.399999999999999</v>
      </c>
      <c r="V13" s="95">
        <f t="shared" si="7"/>
        <v>0.21337579617834393</v>
      </c>
      <c r="W13" s="223"/>
      <c r="X13" s="224"/>
      <c r="Y13" s="225"/>
      <c r="Z13" s="137">
        <v>72.099999999999994</v>
      </c>
      <c r="AA13" s="101">
        <v>20.3</v>
      </c>
      <c r="AB13" s="100">
        <f t="shared" si="1"/>
        <v>0.28155339805825247</v>
      </c>
      <c r="AC13" s="102">
        <v>44.3</v>
      </c>
      <c r="AD13" s="99">
        <v>-3.6</v>
      </c>
      <c r="AE13" s="103">
        <f t="shared" si="8"/>
        <v>-8.1264108352144482E-2</v>
      </c>
      <c r="AF13" s="104">
        <v>79.400000000000006</v>
      </c>
      <c r="AG13" s="99">
        <v>-1</v>
      </c>
      <c r="AH13" s="103">
        <f t="shared" si="9"/>
        <v>-1.2594458438287152E-2</v>
      </c>
      <c r="AI13" s="104">
        <v>81</v>
      </c>
      <c r="AJ13" s="99">
        <v>3.8</v>
      </c>
      <c r="AK13" s="103">
        <f t="shared" si="10"/>
        <v>4.6913580246913576E-2</v>
      </c>
      <c r="AL13" s="104">
        <v>82</v>
      </c>
      <c r="AM13" s="99">
        <v>6.7</v>
      </c>
      <c r="AN13" s="146">
        <f t="shared" si="11"/>
        <v>8.1707317073170735E-2</v>
      </c>
    </row>
    <row r="14" spans="1:40" ht="15" customHeight="1" x14ac:dyDescent="0.2">
      <c r="A14" s="144" t="s">
        <v>11</v>
      </c>
      <c r="B14" s="136">
        <v>12.8</v>
      </c>
      <c r="C14" s="136">
        <v>-3.5</v>
      </c>
      <c r="D14" s="97">
        <f t="shared" si="2"/>
        <v>-0.2734375</v>
      </c>
      <c r="E14" s="93">
        <v>21.7</v>
      </c>
      <c r="F14" s="94">
        <v>-2.6999999999999993</v>
      </c>
      <c r="G14" s="95">
        <f t="shared" si="3"/>
        <v>-0.12442396313364053</v>
      </c>
      <c r="H14" s="93">
        <v>26.4</v>
      </c>
      <c r="I14" s="94">
        <v>-5.0999999999999996</v>
      </c>
      <c r="J14" s="95">
        <f t="shared" si="4"/>
        <v>-0.19318181818181818</v>
      </c>
      <c r="K14" s="135">
        <v>25.8</v>
      </c>
      <c r="L14" s="136">
        <v>-5.9</v>
      </c>
      <c r="M14" s="96">
        <f t="shared" si="5"/>
        <v>-0.22868217054263568</v>
      </c>
      <c r="N14" s="93">
        <v>33.200000000000003</v>
      </c>
      <c r="O14" s="94">
        <v>0.8</v>
      </c>
      <c r="P14" s="97">
        <f t="shared" si="6"/>
        <v>2.4096385542168672E-2</v>
      </c>
      <c r="Q14" s="98">
        <v>45.3</v>
      </c>
      <c r="R14" s="99">
        <v>8.8999999999999986</v>
      </c>
      <c r="S14" s="100">
        <f t="shared" si="0"/>
        <v>0.1964679911699779</v>
      </c>
      <c r="T14" s="98">
        <v>47.8</v>
      </c>
      <c r="U14" s="94">
        <v>9.0999999999999943</v>
      </c>
      <c r="V14" s="95">
        <f t="shared" si="7"/>
        <v>0.19037656903765679</v>
      </c>
      <c r="W14" s="223"/>
      <c r="X14" s="224"/>
      <c r="Y14" s="225"/>
      <c r="Z14" s="137">
        <v>56.4</v>
      </c>
      <c r="AA14" s="101">
        <v>-4.8</v>
      </c>
      <c r="AB14" s="100">
        <f t="shared" si="1"/>
        <v>-8.5106382978723402E-2</v>
      </c>
      <c r="AC14" s="102">
        <v>34.200000000000003</v>
      </c>
      <c r="AD14" s="99">
        <v>-19.399999999999999</v>
      </c>
      <c r="AE14" s="103">
        <f t="shared" si="8"/>
        <v>-0.56725146198830401</v>
      </c>
      <c r="AF14" s="104">
        <v>86.1</v>
      </c>
      <c r="AG14" s="99">
        <v>0.9</v>
      </c>
      <c r="AH14" s="103">
        <f t="shared" si="9"/>
        <v>1.0452961672473868E-2</v>
      </c>
      <c r="AI14" s="104">
        <v>89</v>
      </c>
      <c r="AJ14" s="99">
        <v>0.7</v>
      </c>
      <c r="AK14" s="103">
        <f t="shared" si="10"/>
        <v>7.8651685393258414E-3</v>
      </c>
      <c r="AL14" s="104">
        <v>91</v>
      </c>
      <c r="AM14" s="99">
        <v>3.1</v>
      </c>
      <c r="AN14" s="146">
        <f t="shared" si="11"/>
        <v>3.406593406593407E-2</v>
      </c>
    </row>
    <row r="15" spans="1:40" ht="15" customHeight="1" x14ac:dyDescent="0.2">
      <c r="A15" s="144" t="s">
        <v>12</v>
      </c>
      <c r="B15" s="136">
        <v>16.5</v>
      </c>
      <c r="C15" s="136">
        <v>1.1999999999999993</v>
      </c>
      <c r="D15" s="97">
        <f t="shared" si="2"/>
        <v>7.2727272727272682E-2</v>
      </c>
      <c r="E15" s="93">
        <v>28.3</v>
      </c>
      <c r="F15" s="94">
        <v>3</v>
      </c>
      <c r="G15" s="95">
        <f t="shared" si="3"/>
        <v>0.10600706713780919</v>
      </c>
      <c r="H15" s="93">
        <v>32.6</v>
      </c>
      <c r="I15" s="94">
        <v>3.2</v>
      </c>
      <c r="J15" s="95">
        <f t="shared" si="4"/>
        <v>9.815950920245399E-2</v>
      </c>
      <c r="K15" s="135">
        <v>31.8</v>
      </c>
      <c r="L15" s="136">
        <v>2.9</v>
      </c>
      <c r="M15" s="96">
        <f t="shared" si="5"/>
        <v>9.1194968553459113E-2</v>
      </c>
      <c r="N15" s="93">
        <v>35.5</v>
      </c>
      <c r="O15" s="94">
        <v>2.8</v>
      </c>
      <c r="P15" s="97">
        <f t="shared" si="6"/>
        <v>7.887323943661971E-2</v>
      </c>
      <c r="Q15" s="98">
        <v>34.700000000000003</v>
      </c>
      <c r="R15" s="99">
        <v>7.7000000000000028</v>
      </c>
      <c r="S15" s="100">
        <f t="shared" si="0"/>
        <v>0.22190201729106634</v>
      </c>
      <c r="T15" s="98">
        <v>35.5</v>
      </c>
      <c r="U15" s="94">
        <v>-1.2999999999999972</v>
      </c>
      <c r="V15" s="95">
        <f t="shared" si="7"/>
        <v>-3.6619718309859071E-2</v>
      </c>
      <c r="W15" s="223"/>
      <c r="X15" s="224"/>
      <c r="Y15" s="225"/>
      <c r="Z15" s="137">
        <v>39.299999999999997</v>
      </c>
      <c r="AA15" s="101">
        <v>-4.9000000000000004</v>
      </c>
      <c r="AB15" s="100">
        <f t="shared" si="1"/>
        <v>-0.1246819338422392</v>
      </c>
      <c r="AC15" s="102">
        <v>23</v>
      </c>
      <c r="AD15" s="99">
        <v>-13.2</v>
      </c>
      <c r="AE15" s="103">
        <f t="shared" si="8"/>
        <v>-0.57391304347826089</v>
      </c>
      <c r="AF15" s="104">
        <v>61.8</v>
      </c>
      <c r="AG15" s="99">
        <v>11.5</v>
      </c>
      <c r="AH15" s="103">
        <f t="shared" si="9"/>
        <v>0.18608414239482202</v>
      </c>
      <c r="AI15" s="104">
        <v>68</v>
      </c>
      <c r="AJ15" s="99">
        <v>11.5</v>
      </c>
      <c r="AK15" s="103">
        <f t="shared" si="10"/>
        <v>0.16911764705882354</v>
      </c>
      <c r="AL15" s="104">
        <v>73</v>
      </c>
      <c r="AM15" s="99">
        <v>16.3</v>
      </c>
      <c r="AN15" s="146">
        <f t="shared" si="11"/>
        <v>0.22328767123287671</v>
      </c>
    </row>
    <row r="16" spans="1:40" ht="15" customHeight="1" x14ac:dyDescent="0.2">
      <c r="A16" s="144" t="s">
        <v>13</v>
      </c>
      <c r="B16" s="136">
        <v>62.2</v>
      </c>
      <c r="C16" s="136">
        <v>30.200000000000003</v>
      </c>
      <c r="D16" s="97">
        <f t="shared" si="2"/>
        <v>0.48553054662379425</v>
      </c>
      <c r="E16" s="93">
        <v>62.6</v>
      </c>
      <c r="F16" s="94">
        <v>30.1</v>
      </c>
      <c r="G16" s="95">
        <f t="shared" si="3"/>
        <v>0.4808306709265176</v>
      </c>
      <c r="H16" s="93">
        <v>76.2</v>
      </c>
      <c r="I16" s="94">
        <v>32.200000000000003</v>
      </c>
      <c r="J16" s="95">
        <f t="shared" si="4"/>
        <v>0.4225721784776903</v>
      </c>
      <c r="K16" s="135">
        <v>68.7</v>
      </c>
      <c r="L16" s="136">
        <v>27.4</v>
      </c>
      <c r="M16" s="96">
        <f t="shared" si="5"/>
        <v>0.39883551673944684</v>
      </c>
      <c r="N16" s="93">
        <v>72.400000000000006</v>
      </c>
      <c r="O16" s="94">
        <v>15.8</v>
      </c>
      <c r="P16" s="97">
        <f t="shared" si="6"/>
        <v>0.21823204419889503</v>
      </c>
      <c r="Q16" s="98">
        <v>72.400000000000006</v>
      </c>
      <c r="R16" s="99">
        <v>6.2000000000000028</v>
      </c>
      <c r="S16" s="100">
        <f t="shared" si="0"/>
        <v>8.5635359116022131E-2</v>
      </c>
      <c r="T16" s="98">
        <v>81.3</v>
      </c>
      <c r="U16" s="94">
        <v>19.899999999999999</v>
      </c>
      <c r="V16" s="95">
        <f t="shared" si="7"/>
        <v>0.24477244772447723</v>
      </c>
      <c r="W16" s="223"/>
      <c r="X16" s="224"/>
      <c r="Y16" s="225"/>
      <c r="Z16" s="137">
        <v>92.4</v>
      </c>
      <c r="AA16" s="101">
        <v>24.8</v>
      </c>
      <c r="AB16" s="100">
        <f t="shared" si="1"/>
        <v>0.26839826839826841</v>
      </c>
      <c r="AC16" s="102">
        <v>58.7</v>
      </c>
      <c r="AD16" s="99">
        <v>-0.9</v>
      </c>
      <c r="AE16" s="103">
        <f t="shared" si="8"/>
        <v>-1.5332197614991482E-2</v>
      </c>
      <c r="AF16" s="104">
        <v>133.19999999999999</v>
      </c>
      <c r="AG16" s="99">
        <v>36.6</v>
      </c>
      <c r="AH16" s="103">
        <f t="shared" si="9"/>
        <v>0.2747747747747748</v>
      </c>
      <c r="AI16" s="104">
        <v>144</v>
      </c>
      <c r="AJ16" s="99">
        <v>31.1</v>
      </c>
      <c r="AK16" s="103">
        <f t="shared" si="10"/>
        <v>0.21597222222222223</v>
      </c>
      <c r="AL16" s="104">
        <v>152</v>
      </c>
      <c r="AM16" s="99">
        <v>44.1</v>
      </c>
      <c r="AN16" s="146">
        <f t="shared" si="11"/>
        <v>0.29013157894736841</v>
      </c>
    </row>
    <row r="17" spans="1:40" ht="15" customHeight="1" x14ac:dyDescent="0.2">
      <c r="A17" s="144" t="s">
        <v>14</v>
      </c>
      <c r="B17" s="136">
        <v>21.7</v>
      </c>
      <c r="C17" s="136">
        <v>7.5</v>
      </c>
      <c r="D17" s="97">
        <f t="shared" si="2"/>
        <v>0.34562211981566821</v>
      </c>
      <c r="E17" s="93">
        <v>26.3</v>
      </c>
      <c r="F17" s="94">
        <v>5.1999999999999993</v>
      </c>
      <c r="G17" s="95">
        <f t="shared" si="3"/>
        <v>0.19771863117870719</v>
      </c>
      <c r="H17" s="93">
        <v>28.7</v>
      </c>
      <c r="I17" s="94">
        <v>2.9</v>
      </c>
      <c r="J17" s="95">
        <f t="shared" si="4"/>
        <v>0.10104529616724739</v>
      </c>
      <c r="K17" s="135">
        <v>30</v>
      </c>
      <c r="L17" s="136">
        <v>-0.3</v>
      </c>
      <c r="M17" s="96">
        <f t="shared" si="5"/>
        <v>-0.01</v>
      </c>
      <c r="N17" s="93">
        <v>38.700000000000003</v>
      </c>
      <c r="O17" s="94">
        <v>4.7</v>
      </c>
      <c r="P17" s="97">
        <f t="shared" si="6"/>
        <v>0.1214470284237726</v>
      </c>
      <c r="Q17" s="98">
        <v>39.1</v>
      </c>
      <c r="R17" s="99">
        <v>10.3</v>
      </c>
      <c r="S17" s="100">
        <f t="shared" si="0"/>
        <v>0.26342710997442453</v>
      </c>
      <c r="T17" s="98">
        <v>44.3</v>
      </c>
      <c r="U17" s="94">
        <v>4.7999999999999972</v>
      </c>
      <c r="V17" s="95">
        <f t="shared" si="7"/>
        <v>0.1083521444695259</v>
      </c>
      <c r="W17" s="223"/>
      <c r="X17" s="224"/>
      <c r="Y17" s="225"/>
      <c r="Z17" s="137">
        <v>50</v>
      </c>
      <c r="AA17" s="101">
        <v>-7.5</v>
      </c>
      <c r="AB17" s="100">
        <f t="shared" si="1"/>
        <v>-0.15</v>
      </c>
      <c r="AC17" s="102">
        <v>33.1</v>
      </c>
      <c r="AD17" s="99">
        <v>-20.7</v>
      </c>
      <c r="AE17" s="103">
        <f t="shared" si="8"/>
        <v>-0.62537764350453162</v>
      </c>
      <c r="AF17" s="104">
        <v>89.9</v>
      </c>
      <c r="AG17" s="99">
        <v>9.6999999999999993</v>
      </c>
      <c r="AH17" s="103">
        <f t="shared" si="9"/>
        <v>0.1078976640711902</v>
      </c>
      <c r="AI17" s="104">
        <v>99</v>
      </c>
      <c r="AJ17" s="99">
        <v>1.3</v>
      </c>
      <c r="AK17" s="103">
        <f t="shared" si="10"/>
        <v>1.3131313131313133E-2</v>
      </c>
      <c r="AL17" s="104">
        <v>96</v>
      </c>
      <c r="AM17" s="99">
        <v>8.1</v>
      </c>
      <c r="AN17" s="146">
        <f t="shared" si="11"/>
        <v>8.4374999999999992E-2</v>
      </c>
    </row>
    <row r="18" spans="1:40" ht="15" customHeight="1" x14ac:dyDescent="0.2">
      <c r="A18" s="144" t="s">
        <v>15</v>
      </c>
      <c r="B18" s="136">
        <v>19.100000000000001</v>
      </c>
      <c r="C18" s="136">
        <v>4.3000000000000007</v>
      </c>
      <c r="D18" s="97">
        <f t="shared" si="2"/>
        <v>0.22513089005235604</v>
      </c>
      <c r="E18" s="93">
        <v>24.2</v>
      </c>
      <c r="F18" s="94">
        <v>-1.1999999999999993</v>
      </c>
      <c r="G18" s="95">
        <f t="shared" si="3"/>
        <v>-4.9586776859504106E-2</v>
      </c>
      <c r="H18" s="93">
        <v>28.2</v>
      </c>
      <c r="I18" s="94">
        <v>-1.4</v>
      </c>
      <c r="J18" s="95">
        <f t="shared" si="4"/>
        <v>-4.9645390070921981E-2</v>
      </c>
      <c r="K18" s="135">
        <v>31.8</v>
      </c>
      <c r="L18" s="136">
        <v>3.9</v>
      </c>
      <c r="M18" s="96">
        <f t="shared" si="5"/>
        <v>0.12264150943396226</v>
      </c>
      <c r="N18" s="93">
        <v>38.1</v>
      </c>
      <c r="O18" s="94">
        <v>7.7</v>
      </c>
      <c r="P18" s="97">
        <f t="shared" si="6"/>
        <v>0.20209973753280838</v>
      </c>
      <c r="Q18" s="98">
        <v>40.200000000000003</v>
      </c>
      <c r="R18" s="99">
        <v>13.900000000000002</v>
      </c>
      <c r="S18" s="100">
        <f t="shared" si="0"/>
        <v>0.345771144278607</v>
      </c>
      <c r="T18" s="98">
        <v>36.4</v>
      </c>
      <c r="U18" s="94">
        <v>-3.5</v>
      </c>
      <c r="V18" s="95">
        <f t="shared" si="7"/>
        <v>-9.6153846153846159E-2</v>
      </c>
      <c r="W18" s="223"/>
      <c r="X18" s="224"/>
      <c r="Y18" s="225"/>
      <c r="Z18" s="137">
        <v>42.7</v>
      </c>
      <c r="AA18" s="101">
        <v>-3.2</v>
      </c>
      <c r="AB18" s="100">
        <f t="shared" si="1"/>
        <v>-7.4941451990632318E-2</v>
      </c>
      <c r="AC18" s="102">
        <v>25.8</v>
      </c>
      <c r="AD18" s="99">
        <v>-14.9</v>
      </c>
      <c r="AE18" s="103">
        <f t="shared" si="8"/>
        <v>-0.57751937984496127</v>
      </c>
      <c r="AF18" s="104">
        <v>54.7</v>
      </c>
      <c r="AG18" s="99">
        <v>-13</v>
      </c>
      <c r="AH18" s="103">
        <f t="shared" si="9"/>
        <v>-0.23765996343692869</v>
      </c>
      <c r="AI18" s="104">
        <v>65</v>
      </c>
      <c r="AJ18" s="99">
        <v>-16.3</v>
      </c>
      <c r="AK18" s="103">
        <f t="shared" si="10"/>
        <v>-0.2507692307692308</v>
      </c>
      <c r="AL18" s="104">
        <v>67</v>
      </c>
      <c r="AM18" s="99">
        <v>-8.5</v>
      </c>
      <c r="AN18" s="146">
        <f t="shared" si="11"/>
        <v>-0.12686567164179105</v>
      </c>
    </row>
    <row r="19" spans="1:40" ht="15" customHeight="1" x14ac:dyDescent="0.2">
      <c r="A19" s="144" t="s">
        <v>16</v>
      </c>
      <c r="B19" s="136">
        <v>19</v>
      </c>
      <c r="C19" s="136">
        <v>4.6999999999999993</v>
      </c>
      <c r="D19" s="97">
        <f t="shared" si="2"/>
        <v>0.24736842105263154</v>
      </c>
      <c r="E19" s="93">
        <v>32.700000000000003</v>
      </c>
      <c r="F19" s="94">
        <v>12.700000000000003</v>
      </c>
      <c r="G19" s="95">
        <f t="shared" si="3"/>
        <v>0.3883792048929664</v>
      </c>
      <c r="H19" s="93">
        <v>36.200000000000003</v>
      </c>
      <c r="I19" s="94">
        <v>13.2</v>
      </c>
      <c r="J19" s="95">
        <f t="shared" si="4"/>
        <v>0.36464088397790051</v>
      </c>
      <c r="K19" s="135">
        <v>38.5</v>
      </c>
      <c r="L19" s="136">
        <v>8.5</v>
      </c>
      <c r="M19" s="96">
        <f t="shared" si="5"/>
        <v>0.22077922077922077</v>
      </c>
      <c r="N19" s="93">
        <v>40.9</v>
      </c>
      <c r="O19" s="94">
        <v>4.5</v>
      </c>
      <c r="P19" s="97">
        <f t="shared" si="6"/>
        <v>0.11002444987775062</v>
      </c>
      <c r="Q19" s="98">
        <v>47.3</v>
      </c>
      <c r="R19" s="99">
        <v>17.999999999999996</v>
      </c>
      <c r="S19" s="100">
        <f t="shared" si="0"/>
        <v>0.38054968287526419</v>
      </c>
      <c r="T19" s="98">
        <v>44</v>
      </c>
      <c r="U19" s="94">
        <v>6.6000000000000014</v>
      </c>
      <c r="V19" s="95">
        <f t="shared" si="7"/>
        <v>0.15000000000000002</v>
      </c>
      <c r="W19" s="223"/>
      <c r="X19" s="224"/>
      <c r="Y19" s="225"/>
      <c r="Z19" s="137">
        <v>51.8</v>
      </c>
      <c r="AA19" s="101">
        <v>5.8</v>
      </c>
      <c r="AB19" s="100">
        <f t="shared" si="1"/>
        <v>0.11196911196911197</v>
      </c>
      <c r="AC19" s="102">
        <v>41.7</v>
      </c>
      <c r="AD19" s="99">
        <v>4.2</v>
      </c>
      <c r="AE19" s="103">
        <f t="shared" si="8"/>
        <v>0.10071942446043165</v>
      </c>
      <c r="AF19" s="104">
        <v>70.400000000000006</v>
      </c>
      <c r="AG19" s="99">
        <v>5.8</v>
      </c>
      <c r="AH19" s="103">
        <f t="shared" si="9"/>
        <v>8.2386363636363633E-2</v>
      </c>
      <c r="AI19" s="104">
        <v>77</v>
      </c>
      <c r="AJ19" s="99">
        <v>4.2</v>
      </c>
      <c r="AK19" s="103">
        <f t="shared" si="10"/>
        <v>5.454545454545455E-2</v>
      </c>
      <c r="AL19" s="104">
        <v>85</v>
      </c>
      <c r="AM19" s="99">
        <v>8.8000000000000007</v>
      </c>
      <c r="AN19" s="146">
        <f t="shared" si="11"/>
        <v>0.1035294117647059</v>
      </c>
    </row>
    <row r="20" spans="1:40" ht="15" customHeight="1" x14ac:dyDescent="0.2">
      <c r="A20" s="144" t="s">
        <v>17</v>
      </c>
      <c r="B20" s="136">
        <v>16.399999999999999</v>
      </c>
      <c r="C20" s="136">
        <v>1.7999999999999989</v>
      </c>
      <c r="D20" s="97">
        <f t="shared" si="2"/>
        <v>0.10975609756097555</v>
      </c>
      <c r="E20" s="93">
        <v>26.8</v>
      </c>
      <c r="F20" s="94">
        <v>1.1999999999999993</v>
      </c>
      <c r="G20" s="95">
        <f t="shared" si="3"/>
        <v>4.4776119402985044E-2</v>
      </c>
      <c r="H20" s="93">
        <v>30.3</v>
      </c>
      <c r="I20" s="94">
        <v>2</v>
      </c>
      <c r="J20" s="95">
        <f t="shared" si="4"/>
        <v>6.6006600660066E-2</v>
      </c>
      <c r="K20" s="135">
        <v>30.6</v>
      </c>
      <c r="L20" s="136">
        <v>-1.7</v>
      </c>
      <c r="M20" s="96">
        <f t="shared" si="5"/>
        <v>-5.5555555555555552E-2</v>
      </c>
      <c r="N20" s="93">
        <v>41.8</v>
      </c>
      <c r="O20" s="94">
        <v>6.7</v>
      </c>
      <c r="P20" s="97">
        <f t="shared" si="6"/>
        <v>0.16028708133971292</v>
      </c>
      <c r="Q20" s="98">
        <v>51.8</v>
      </c>
      <c r="R20" s="99">
        <v>10.799999999999997</v>
      </c>
      <c r="S20" s="100">
        <f t="shared" si="0"/>
        <v>0.20849420849420844</v>
      </c>
      <c r="T20" s="98">
        <v>52.9</v>
      </c>
      <c r="U20" s="94">
        <v>7.2999999999999972</v>
      </c>
      <c r="V20" s="95">
        <f t="shared" si="7"/>
        <v>0.13799621928166347</v>
      </c>
      <c r="W20" s="223"/>
      <c r="X20" s="224"/>
      <c r="Y20" s="225"/>
      <c r="Z20" s="137">
        <v>65.5</v>
      </c>
      <c r="AA20" s="101">
        <v>8.4</v>
      </c>
      <c r="AB20" s="100">
        <f t="shared" si="1"/>
        <v>0.12824427480916031</v>
      </c>
      <c r="AC20" s="102">
        <v>38.6</v>
      </c>
      <c r="AD20" s="99">
        <v>-8.6</v>
      </c>
      <c r="AE20" s="103">
        <f t="shared" si="8"/>
        <v>-0.22279792746113988</v>
      </c>
      <c r="AF20" s="104">
        <v>78</v>
      </c>
      <c r="AG20" s="99">
        <v>8.6999999999999993</v>
      </c>
      <c r="AH20" s="103">
        <f t="shared" si="9"/>
        <v>0.11153846153846153</v>
      </c>
      <c r="AI20" s="104">
        <v>73</v>
      </c>
      <c r="AJ20" s="99">
        <v>-11.3</v>
      </c>
      <c r="AK20" s="103">
        <f t="shared" si="10"/>
        <v>-0.15479452054794521</v>
      </c>
      <c r="AL20" s="104">
        <v>91</v>
      </c>
      <c r="AM20" s="99">
        <v>4.5</v>
      </c>
      <c r="AN20" s="146">
        <f t="shared" si="11"/>
        <v>4.9450549450549448E-2</v>
      </c>
    </row>
    <row r="21" spans="1:40" ht="15" customHeight="1" x14ac:dyDescent="0.2">
      <c r="A21" s="144" t="s">
        <v>18</v>
      </c>
      <c r="B21" s="136">
        <v>25.6</v>
      </c>
      <c r="C21" s="136">
        <v>3.4000000000000021</v>
      </c>
      <c r="D21" s="97">
        <f t="shared" si="2"/>
        <v>0.13281250000000008</v>
      </c>
      <c r="E21" s="93">
        <v>33.799999999999997</v>
      </c>
      <c r="F21" s="94">
        <v>5.6999999999999957</v>
      </c>
      <c r="G21" s="95">
        <f t="shared" si="3"/>
        <v>0.16863905325443776</v>
      </c>
      <c r="H21" s="93">
        <v>45.7</v>
      </c>
      <c r="I21" s="94">
        <v>17.899999999999999</v>
      </c>
      <c r="J21" s="95">
        <f t="shared" si="4"/>
        <v>0.39168490153172864</v>
      </c>
      <c r="K21" s="135">
        <v>61.6</v>
      </c>
      <c r="L21" s="136">
        <v>29.1</v>
      </c>
      <c r="M21" s="96">
        <f t="shared" si="5"/>
        <v>0.47240259740259744</v>
      </c>
      <c r="N21" s="93">
        <v>77.7</v>
      </c>
      <c r="O21" s="94">
        <v>32.9</v>
      </c>
      <c r="P21" s="97">
        <f t="shared" si="6"/>
        <v>0.42342342342342337</v>
      </c>
      <c r="Q21" s="98">
        <v>80.8</v>
      </c>
      <c r="R21" s="99">
        <v>31.799999999999997</v>
      </c>
      <c r="S21" s="100">
        <f t="shared" si="0"/>
        <v>0.39356435643564353</v>
      </c>
      <c r="T21" s="98">
        <v>99.9</v>
      </c>
      <c r="U21" s="94">
        <v>23</v>
      </c>
      <c r="V21" s="95">
        <f t="shared" si="7"/>
        <v>0.2302302302302302</v>
      </c>
      <c r="W21" s="223"/>
      <c r="X21" s="224"/>
      <c r="Y21" s="225"/>
      <c r="Z21" s="137">
        <v>109.7</v>
      </c>
      <c r="AA21" s="101">
        <v>18.3</v>
      </c>
      <c r="AB21" s="100">
        <f t="shared" si="1"/>
        <v>0.16681859617137648</v>
      </c>
      <c r="AC21" s="102">
        <v>92.9</v>
      </c>
      <c r="AD21" s="99">
        <v>4</v>
      </c>
      <c r="AE21" s="103">
        <f t="shared" si="8"/>
        <v>4.3057050592034442E-2</v>
      </c>
      <c r="AF21" s="104">
        <v>152</v>
      </c>
      <c r="AG21" s="99">
        <v>30.7</v>
      </c>
      <c r="AH21" s="103">
        <f t="shared" si="9"/>
        <v>0.20197368421052631</v>
      </c>
      <c r="AI21" s="104">
        <v>157</v>
      </c>
      <c r="AJ21" s="99">
        <v>28.5</v>
      </c>
      <c r="AK21" s="103">
        <f t="shared" si="10"/>
        <v>0.18152866242038215</v>
      </c>
      <c r="AL21" s="104">
        <v>156</v>
      </c>
      <c r="AM21" s="99">
        <v>25.1</v>
      </c>
      <c r="AN21" s="146">
        <f t="shared" si="11"/>
        <v>0.16089743589743591</v>
      </c>
    </row>
    <row r="22" spans="1:40" ht="15" customHeight="1" x14ac:dyDescent="0.2">
      <c r="A22" s="144" t="s">
        <v>19</v>
      </c>
      <c r="B22" s="136">
        <v>22.5</v>
      </c>
      <c r="C22" s="136">
        <v>9.1999999999999993</v>
      </c>
      <c r="D22" s="97">
        <f t="shared" si="2"/>
        <v>0.40888888888888886</v>
      </c>
      <c r="E22" s="93">
        <v>27.3</v>
      </c>
      <c r="F22" s="94">
        <v>8.6000000000000014</v>
      </c>
      <c r="G22" s="95">
        <f t="shared" si="3"/>
        <v>0.31501831501831506</v>
      </c>
      <c r="H22" s="93">
        <v>30.6</v>
      </c>
      <c r="I22" s="94">
        <v>1.9</v>
      </c>
      <c r="J22" s="95">
        <f t="shared" si="4"/>
        <v>6.2091503267973851E-2</v>
      </c>
      <c r="K22" s="135">
        <v>35.200000000000003</v>
      </c>
      <c r="L22" s="136">
        <v>4.9000000000000004</v>
      </c>
      <c r="M22" s="96">
        <f t="shared" si="5"/>
        <v>0.13920454545454544</v>
      </c>
      <c r="N22" s="93">
        <v>46.3</v>
      </c>
      <c r="O22" s="94">
        <v>8.3000000000000007</v>
      </c>
      <c r="P22" s="97">
        <f t="shared" si="6"/>
        <v>0.17926565874730024</v>
      </c>
      <c r="Q22" s="98">
        <v>58.1</v>
      </c>
      <c r="R22" s="99">
        <v>14.5</v>
      </c>
      <c r="S22" s="100">
        <f t="shared" si="0"/>
        <v>0.24956970740103271</v>
      </c>
      <c r="T22" s="98">
        <v>62.8</v>
      </c>
      <c r="U22" s="94">
        <v>8.5</v>
      </c>
      <c r="V22" s="95">
        <f t="shared" si="7"/>
        <v>0.13535031847133758</v>
      </c>
      <c r="W22" s="223"/>
      <c r="X22" s="224"/>
      <c r="Y22" s="225"/>
      <c r="Z22" s="137">
        <v>63.7</v>
      </c>
      <c r="AA22" s="101">
        <v>-1.9</v>
      </c>
      <c r="AB22" s="100">
        <f t="shared" si="1"/>
        <v>-2.9827315541601254E-2</v>
      </c>
      <c r="AC22" s="102">
        <v>37.9</v>
      </c>
      <c r="AD22" s="99">
        <v>-9.1</v>
      </c>
      <c r="AE22" s="103">
        <f t="shared" si="8"/>
        <v>-0.24010554089709762</v>
      </c>
      <c r="AF22" s="104">
        <v>66</v>
      </c>
      <c r="AG22" s="99">
        <v>-0.2</v>
      </c>
      <c r="AH22" s="103">
        <f t="shared" si="9"/>
        <v>-3.0303030303030303E-3</v>
      </c>
      <c r="AI22" s="104">
        <v>76</v>
      </c>
      <c r="AJ22" s="99">
        <v>13.3</v>
      </c>
      <c r="AK22" s="103">
        <f t="shared" si="10"/>
        <v>0.17500000000000002</v>
      </c>
      <c r="AL22" s="104">
        <v>82</v>
      </c>
      <c r="AM22" s="99">
        <v>8.1999999999999993</v>
      </c>
      <c r="AN22" s="146">
        <f t="shared" si="11"/>
        <v>9.9999999999999992E-2</v>
      </c>
    </row>
    <row r="23" spans="1:40" ht="15" customHeight="1" x14ac:dyDescent="0.2">
      <c r="A23" s="144" t="s">
        <v>20</v>
      </c>
      <c r="B23" s="136">
        <v>20.399999999999999</v>
      </c>
      <c r="C23" s="136">
        <v>4.0999999999999979</v>
      </c>
      <c r="D23" s="97">
        <f t="shared" si="2"/>
        <v>0.20098039215686264</v>
      </c>
      <c r="E23" s="93">
        <v>30.1</v>
      </c>
      <c r="F23" s="94">
        <v>3.3000000000000007</v>
      </c>
      <c r="G23" s="95">
        <f t="shared" si="3"/>
        <v>0.10963455149501664</v>
      </c>
      <c r="H23" s="93">
        <v>30.6</v>
      </c>
      <c r="I23" s="94">
        <v>0.6</v>
      </c>
      <c r="J23" s="95">
        <f t="shared" si="4"/>
        <v>1.9607843137254902E-2</v>
      </c>
      <c r="K23" s="135">
        <v>25.4</v>
      </c>
      <c r="L23" s="136">
        <v>-7.9</v>
      </c>
      <c r="M23" s="96">
        <f t="shared" si="5"/>
        <v>-0.31102362204724415</v>
      </c>
      <c r="N23" s="93">
        <v>30.7</v>
      </c>
      <c r="O23" s="94">
        <v>1.6</v>
      </c>
      <c r="P23" s="97">
        <f t="shared" si="6"/>
        <v>5.2117263843648211E-2</v>
      </c>
      <c r="Q23" s="98">
        <v>37.200000000000003</v>
      </c>
      <c r="R23" s="99">
        <v>6.9000000000000021</v>
      </c>
      <c r="S23" s="100">
        <f t="shared" si="0"/>
        <v>0.18548387096774197</v>
      </c>
      <c r="T23" s="98">
        <v>44.6</v>
      </c>
      <c r="U23" s="94">
        <v>2.1000000000000014</v>
      </c>
      <c r="V23" s="95">
        <f t="shared" si="7"/>
        <v>4.7085201793722005E-2</v>
      </c>
      <c r="W23" s="223"/>
      <c r="X23" s="224"/>
      <c r="Y23" s="225"/>
      <c r="Z23" s="137">
        <v>69.900000000000006</v>
      </c>
      <c r="AA23" s="101">
        <v>8.6</v>
      </c>
      <c r="AB23" s="100">
        <f t="shared" si="1"/>
        <v>0.12303290414878396</v>
      </c>
      <c r="AC23" s="102">
        <v>57.7</v>
      </c>
      <c r="AD23" s="99">
        <v>1.8</v>
      </c>
      <c r="AE23" s="103">
        <f t="shared" si="8"/>
        <v>3.1195840554592721E-2</v>
      </c>
      <c r="AF23" s="104">
        <v>86.3</v>
      </c>
      <c r="AG23" s="99">
        <v>6.5</v>
      </c>
      <c r="AH23" s="103">
        <f t="shared" si="9"/>
        <v>7.5318655851680183E-2</v>
      </c>
      <c r="AI23" s="104">
        <v>103</v>
      </c>
      <c r="AJ23" s="99">
        <v>11.1</v>
      </c>
      <c r="AK23" s="103">
        <f t="shared" si="10"/>
        <v>0.10776699029126213</v>
      </c>
      <c r="AL23" s="104">
        <v>106</v>
      </c>
      <c r="AM23" s="99">
        <v>18.100000000000001</v>
      </c>
      <c r="AN23" s="146">
        <f t="shared" si="11"/>
        <v>0.17075471698113209</v>
      </c>
    </row>
    <row r="24" spans="1:40" ht="15" customHeight="1" x14ac:dyDescent="0.2">
      <c r="A24" s="144" t="s">
        <v>21</v>
      </c>
      <c r="B24" s="136">
        <v>20.7</v>
      </c>
      <c r="C24" s="136">
        <v>3.8999999999999986</v>
      </c>
      <c r="D24" s="97">
        <f t="shared" si="2"/>
        <v>0.18840579710144922</v>
      </c>
      <c r="E24" s="93">
        <v>29.9</v>
      </c>
      <c r="F24" s="94">
        <v>5.0999999999999979</v>
      </c>
      <c r="G24" s="95">
        <f t="shared" si="3"/>
        <v>0.17056856187290964</v>
      </c>
      <c r="H24" s="93">
        <v>34.4</v>
      </c>
      <c r="I24" s="94">
        <v>7.3</v>
      </c>
      <c r="J24" s="95">
        <f t="shared" si="4"/>
        <v>0.21220930232558141</v>
      </c>
      <c r="K24" s="135">
        <v>55.6</v>
      </c>
      <c r="L24" s="136">
        <v>23.8</v>
      </c>
      <c r="M24" s="96">
        <f t="shared" si="5"/>
        <v>0.42805755395683454</v>
      </c>
      <c r="N24" s="93">
        <v>66.400000000000006</v>
      </c>
      <c r="O24" s="94">
        <v>22.6</v>
      </c>
      <c r="P24" s="97">
        <f t="shared" si="6"/>
        <v>0.34036144578313254</v>
      </c>
      <c r="Q24" s="140">
        <v>82.3</v>
      </c>
      <c r="R24" s="99">
        <v>30.4</v>
      </c>
      <c r="S24" s="100">
        <f t="shared" si="0"/>
        <v>0.36938031591737547</v>
      </c>
      <c r="T24" s="98">
        <v>78.8</v>
      </c>
      <c r="U24" s="94">
        <v>15.299999999999997</v>
      </c>
      <c r="V24" s="95">
        <f t="shared" si="7"/>
        <v>0.19416243654822332</v>
      </c>
      <c r="W24" s="223"/>
      <c r="X24" s="224"/>
      <c r="Y24" s="225"/>
      <c r="Z24" s="137">
        <v>87</v>
      </c>
      <c r="AA24" s="101">
        <v>15.3</v>
      </c>
      <c r="AB24" s="100">
        <f t="shared" si="1"/>
        <v>0.17586206896551726</v>
      </c>
      <c r="AC24" s="102">
        <v>58.3</v>
      </c>
      <c r="AD24" s="99">
        <v>5.8</v>
      </c>
      <c r="AE24" s="103">
        <f t="shared" si="8"/>
        <v>9.9485420240137221E-2</v>
      </c>
      <c r="AF24" s="104">
        <v>96.8</v>
      </c>
      <c r="AG24" s="99">
        <v>16.5</v>
      </c>
      <c r="AH24" s="103">
        <f t="shared" si="9"/>
        <v>0.17045454545454547</v>
      </c>
      <c r="AI24" s="104">
        <v>102</v>
      </c>
      <c r="AJ24" s="99">
        <v>25.2</v>
      </c>
      <c r="AK24" s="103">
        <f t="shared" si="10"/>
        <v>0.24705882352941175</v>
      </c>
      <c r="AL24" s="104">
        <v>107</v>
      </c>
      <c r="AM24" s="99">
        <v>18.5</v>
      </c>
      <c r="AN24" s="146">
        <f t="shared" si="11"/>
        <v>0.17289719626168223</v>
      </c>
    </row>
    <row r="25" spans="1:40" ht="15" customHeight="1" x14ac:dyDescent="0.2">
      <c r="A25" s="144" t="s">
        <v>22</v>
      </c>
      <c r="B25" s="136">
        <v>21.4</v>
      </c>
      <c r="C25" s="136">
        <v>1.3999999999999986</v>
      </c>
      <c r="D25" s="97">
        <f t="shared" si="2"/>
        <v>6.5420560747663489E-2</v>
      </c>
      <c r="E25" s="93">
        <v>36.200000000000003</v>
      </c>
      <c r="F25" s="94">
        <v>10.400000000000002</v>
      </c>
      <c r="G25" s="95">
        <f t="shared" si="3"/>
        <v>0.28729281767955805</v>
      </c>
      <c r="H25" s="93">
        <v>42.9</v>
      </c>
      <c r="I25" s="94">
        <v>14.2</v>
      </c>
      <c r="J25" s="95">
        <f t="shared" si="4"/>
        <v>0.33100233100233101</v>
      </c>
      <c r="K25" s="135">
        <v>39.200000000000003</v>
      </c>
      <c r="L25" s="136">
        <v>5.9</v>
      </c>
      <c r="M25" s="96">
        <f t="shared" si="5"/>
        <v>0.15051020408163265</v>
      </c>
      <c r="N25" s="93">
        <v>46</v>
      </c>
      <c r="O25" s="94">
        <v>7.6</v>
      </c>
      <c r="P25" s="97">
        <f t="shared" si="6"/>
        <v>0.16521739130434782</v>
      </c>
      <c r="Q25" s="98">
        <v>47.3</v>
      </c>
      <c r="R25" s="99">
        <v>6.7999999999999972</v>
      </c>
      <c r="S25" s="100">
        <f t="shared" si="0"/>
        <v>0.14376321353065533</v>
      </c>
      <c r="T25" s="98">
        <v>86.1</v>
      </c>
      <c r="U25" s="94">
        <v>33.499999999999993</v>
      </c>
      <c r="V25" s="95">
        <f t="shared" si="7"/>
        <v>0.38908246225319393</v>
      </c>
      <c r="W25" s="223"/>
      <c r="X25" s="224"/>
      <c r="Y25" s="225"/>
      <c r="Z25" s="137">
        <v>94.1</v>
      </c>
      <c r="AA25" s="101">
        <v>34.200000000000003</v>
      </c>
      <c r="AB25" s="100">
        <f t="shared" si="1"/>
        <v>0.36344314558979812</v>
      </c>
      <c r="AC25" s="102">
        <v>57.1</v>
      </c>
      <c r="AD25" s="99">
        <v>-13.5</v>
      </c>
      <c r="AE25" s="103">
        <f t="shared" si="8"/>
        <v>-0.23642732049036777</v>
      </c>
      <c r="AF25" s="104">
        <v>97.3</v>
      </c>
      <c r="AG25" s="99">
        <v>-12.8</v>
      </c>
      <c r="AH25" s="103">
        <f t="shared" si="9"/>
        <v>-0.131551901336074</v>
      </c>
      <c r="AI25" s="104">
        <v>101</v>
      </c>
      <c r="AJ25" s="99">
        <v>-19.3</v>
      </c>
      <c r="AK25" s="103">
        <f t="shared" si="10"/>
        <v>-0.19108910891089109</v>
      </c>
      <c r="AL25" s="104">
        <v>96</v>
      </c>
      <c r="AM25" s="99">
        <v>-22.8</v>
      </c>
      <c r="AN25" s="146">
        <f t="shared" si="11"/>
        <v>-0.23750000000000002</v>
      </c>
    </row>
    <row r="26" spans="1:40" ht="15" customHeight="1" x14ac:dyDescent="0.2">
      <c r="A26" s="144" t="s">
        <v>23</v>
      </c>
      <c r="B26" s="136">
        <v>18.899999999999999</v>
      </c>
      <c r="C26" s="136">
        <v>5.1999999999999993</v>
      </c>
      <c r="D26" s="97">
        <f t="shared" si="2"/>
        <v>0.27513227513227512</v>
      </c>
      <c r="E26" s="93">
        <v>26.3</v>
      </c>
      <c r="F26" s="94">
        <v>0.10000000000000142</v>
      </c>
      <c r="G26" s="95">
        <f t="shared" si="3"/>
        <v>3.8022813688213465E-3</v>
      </c>
      <c r="H26" s="93">
        <v>34.1</v>
      </c>
      <c r="I26" s="94">
        <v>7.2</v>
      </c>
      <c r="J26" s="95">
        <f t="shared" si="4"/>
        <v>0.21114369501466276</v>
      </c>
      <c r="K26" s="135">
        <v>52.9</v>
      </c>
      <c r="L26" s="136">
        <v>2.7</v>
      </c>
      <c r="M26" s="96">
        <f t="shared" si="5"/>
        <v>5.1039697542533083E-2</v>
      </c>
      <c r="N26" s="93">
        <v>41.4</v>
      </c>
      <c r="O26" s="94">
        <v>4.5999999999999996</v>
      </c>
      <c r="P26" s="97">
        <f t="shared" si="6"/>
        <v>0.1111111111111111</v>
      </c>
      <c r="Q26" s="98">
        <v>44.1</v>
      </c>
      <c r="R26" s="99">
        <v>7.8999999999999986</v>
      </c>
      <c r="S26" s="100">
        <f t="shared" si="0"/>
        <v>0.17913832199546481</v>
      </c>
      <c r="T26" s="98">
        <v>50.4</v>
      </c>
      <c r="U26" s="94">
        <v>4.2999999999999972</v>
      </c>
      <c r="V26" s="95">
        <f t="shared" si="7"/>
        <v>8.5317460317460264E-2</v>
      </c>
      <c r="W26" s="223"/>
      <c r="X26" s="224"/>
      <c r="Y26" s="225"/>
      <c r="Z26" s="137">
        <v>51.9</v>
      </c>
      <c r="AA26" s="101">
        <v>-5.2</v>
      </c>
      <c r="AB26" s="100">
        <f t="shared" si="1"/>
        <v>-0.10019267822736032</v>
      </c>
      <c r="AC26" s="102">
        <v>34.299999999999997</v>
      </c>
      <c r="AD26" s="99">
        <v>-12.5</v>
      </c>
      <c r="AE26" s="103">
        <f t="shared" si="8"/>
        <v>-0.3644314868804665</v>
      </c>
      <c r="AF26" s="104">
        <v>71.3</v>
      </c>
      <c r="AG26" s="99">
        <v>2.8</v>
      </c>
      <c r="AH26" s="103">
        <f t="shared" si="9"/>
        <v>3.9270687237026647E-2</v>
      </c>
      <c r="AI26" s="104">
        <v>87</v>
      </c>
      <c r="AJ26" s="99">
        <v>10</v>
      </c>
      <c r="AK26" s="103">
        <f t="shared" si="10"/>
        <v>0.11494252873563218</v>
      </c>
      <c r="AL26" s="104">
        <v>102</v>
      </c>
      <c r="AM26" s="99">
        <v>13.5</v>
      </c>
      <c r="AN26" s="146">
        <f t="shared" si="11"/>
        <v>0.13235294117647059</v>
      </c>
    </row>
    <row r="27" spans="1:40" ht="15" customHeight="1" x14ac:dyDescent="0.2">
      <c r="A27" s="144" t="s">
        <v>24</v>
      </c>
      <c r="B27" s="136">
        <v>17.2</v>
      </c>
      <c r="C27" s="136">
        <v>0.30000000000000071</v>
      </c>
      <c r="D27" s="97">
        <f t="shared" si="2"/>
        <v>1.744186046511632E-2</v>
      </c>
      <c r="E27" s="93">
        <v>33</v>
      </c>
      <c r="F27" s="94">
        <v>7.6000000000000014</v>
      </c>
      <c r="G27" s="95">
        <f t="shared" si="3"/>
        <v>0.23030303030303034</v>
      </c>
      <c r="H27" s="93">
        <v>30.8</v>
      </c>
      <c r="I27" s="94">
        <v>3.2</v>
      </c>
      <c r="J27" s="95">
        <f t="shared" si="4"/>
        <v>0.1038961038961039</v>
      </c>
      <c r="K27" s="135">
        <v>33.1</v>
      </c>
      <c r="L27" s="136">
        <v>8.5</v>
      </c>
      <c r="M27" s="96">
        <f t="shared" si="5"/>
        <v>0.25679758308157097</v>
      </c>
      <c r="N27" s="93">
        <v>50.5</v>
      </c>
      <c r="O27" s="94">
        <v>15.5</v>
      </c>
      <c r="P27" s="97">
        <f t="shared" si="6"/>
        <v>0.30693069306930693</v>
      </c>
      <c r="Q27" s="98">
        <v>56.5</v>
      </c>
      <c r="R27" s="99">
        <v>17.200000000000003</v>
      </c>
      <c r="S27" s="100">
        <f t="shared" si="0"/>
        <v>0.304424778761062</v>
      </c>
      <c r="T27" s="98">
        <v>59.7</v>
      </c>
      <c r="U27" s="94">
        <v>15.200000000000003</v>
      </c>
      <c r="V27" s="95">
        <f t="shared" si="7"/>
        <v>0.25460636515912899</v>
      </c>
      <c r="W27" s="223"/>
      <c r="X27" s="224"/>
      <c r="Y27" s="225"/>
      <c r="Z27" s="137">
        <v>55.3</v>
      </c>
      <c r="AA27" s="101">
        <v>0.7</v>
      </c>
      <c r="AB27" s="100">
        <f t="shared" si="1"/>
        <v>1.2658227848101266E-2</v>
      </c>
      <c r="AC27" s="102">
        <v>42.3</v>
      </c>
      <c r="AD27" s="99">
        <v>-6.7</v>
      </c>
      <c r="AE27" s="103">
        <f t="shared" si="8"/>
        <v>-0.15839243498817968</v>
      </c>
      <c r="AF27" s="104">
        <v>67.400000000000006</v>
      </c>
      <c r="AG27" s="99">
        <v>-1.4</v>
      </c>
      <c r="AH27" s="103">
        <f t="shared" si="9"/>
        <v>-2.0771513353115723E-2</v>
      </c>
      <c r="AI27" s="104">
        <v>82</v>
      </c>
      <c r="AJ27" s="99">
        <v>-2.4</v>
      </c>
      <c r="AK27" s="103">
        <f t="shared" si="10"/>
        <v>-2.9268292682926828E-2</v>
      </c>
      <c r="AL27" s="104">
        <v>83</v>
      </c>
      <c r="AM27" s="99">
        <v>8.3000000000000007</v>
      </c>
      <c r="AN27" s="146">
        <f t="shared" si="11"/>
        <v>0.1</v>
      </c>
    </row>
    <row r="28" spans="1:40" ht="15" customHeight="1" x14ac:dyDescent="0.2">
      <c r="A28" s="144" t="s">
        <v>25</v>
      </c>
      <c r="B28" s="136">
        <v>13.8</v>
      </c>
      <c r="C28" s="136">
        <v>-1.7999999999999989</v>
      </c>
      <c r="D28" s="97">
        <f t="shared" si="2"/>
        <v>-0.13043478260869557</v>
      </c>
      <c r="E28" s="93">
        <v>22.4</v>
      </c>
      <c r="F28" s="94">
        <v>-3.6000000000000014</v>
      </c>
      <c r="G28" s="95">
        <f t="shared" si="3"/>
        <v>-0.16071428571428578</v>
      </c>
      <c r="H28" s="93">
        <v>32.700000000000003</v>
      </c>
      <c r="I28" s="94">
        <v>2.7</v>
      </c>
      <c r="J28" s="95">
        <f t="shared" si="4"/>
        <v>8.2568807339449546E-2</v>
      </c>
      <c r="K28" s="135">
        <v>37.9</v>
      </c>
      <c r="L28" s="136">
        <v>10</v>
      </c>
      <c r="M28" s="96">
        <f t="shared" si="5"/>
        <v>0.26385224274406333</v>
      </c>
      <c r="N28" s="93">
        <v>44.3</v>
      </c>
      <c r="O28" s="94">
        <v>8.6</v>
      </c>
      <c r="P28" s="97">
        <f t="shared" si="6"/>
        <v>0.19413092550790068</v>
      </c>
      <c r="Q28" s="98">
        <v>46.5</v>
      </c>
      <c r="R28" s="99">
        <v>9.2000000000000028</v>
      </c>
      <c r="S28" s="100">
        <f t="shared" si="0"/>
        <v>0.19784946236559145</v>
      </c>
      <c r="T28" s="98">
        <v>55.7</v>
      </c>
      <c r="U28" s="94">
        <v>12</v>
      </c>
      <c r="V28" s="95">
        <f t="shared" si="7"/>
        <v>0.21543985637342908</v>
      </c>
      <c r="W28" s="223"/>
      <c r="X28" s="224"/>
      <c r="Y28" s="225"/>
      <c r="Z28" s="137">
        <v>64.900000000000006</v>
      </c>
      <c r="AA28" s="101">
        <v>3.3</v>
      </c>
      <c r="AB28" s="100">
        <f t="shared" si="1"/>
        <v>5.0847457627118633E-2</v>
      </c>
      <c r="AC28" s="102">
        <v>43.6</v>
      </c>
      <c r="AD28" s="99">
        <v>-2.2999999999999998</v>
      </c>
      <c r="AE28" s="103">
        <f t="shared" si="8"/>
        <v>-5.2752293577981647E-2</v>
      </c>
      <c r="AF28" s="104">
        <v>74.7</v>
      </c>
      <c r="AG28" s="99">
        <v>6.7</v>
      </c>
      <c r="AH28" s="103">
        <f t="shared" si="9"/>
        <v>8.9692101740294516E-2</v>
      </c>
      <c r="AI28" s="104">
        <v>80</v>
      </c>
      <c r="AJ28" s="99">
        <v>2.1</v>
      </c>
      <c r="AK28" s="103">
        <f t="shared" si="10"/>
        <v>2.6250000000000002E-2</v>
      </c>
      <c r="AL28" s="104">
        <v>77</v>
      </c>
      <c r="AM28" s="99">
        <v>6.3</v>
      </c>
      <c r="AN28" s="146">
        <f t="shared" si="11"/>
        <v>8.1818181818181818E-2</v>
      </c>
    </row>
    <row r="29" spans="1:40" ht="15" customHeight="1" x14ac:dyDescent="0.2">
      <c r="A29" s="144" t="s">
        <v>34</v>
      </c>
      <c r="B29" s="170"/>
      <c r="C29" s="170"/>
      <c r="D29" s="171"/>
      <c r="E29" s="172"/>
      <c r="F29" s="173"/>
      <c r="G29" s="174"/>
      <c r="H29" s="175"/>
      <c r="I29" s="173"/>
      <c r="J29" s="174"/>
      <c r="K29" s="175"/>
      <c r="L29" s="173"/>
      <c r="M29" s="174"/>
      <c r="N29" s="175"/>
      <c r="O29" s="173"/>
      <c r="P29" s="171"/>
      <c r="Q29" s="176"/>
      <c r="R29" s="177"/>
      <c r="S29" s="178"/>
      <c r="T29" s="98">
        <v>49.4</v>
      </c>
      <c r="U29" s="94">
        <v>14.299999999999997</v>
      </c>
      <c r="V29" s="95">
        <f t="shared" si="7"/>
        <v>0.28947368421052627</v>
      </c>
      <c r="W29" s="223"/>
      <c r="X29" s="224"/>
      <c r="Y29" s="225"/>
      <c r="Z29" s="137">
        <v>44.9</v>
      </c>
      <c r="AA29" s="101">
        <v>1.6</v>
      </c>
      <c r="AB29" s="100">
        <f t="shared" si="1"/>
        <v>3.5634743875278402E-2</v>
      </c>
      <c r="AC29" s="102">
        <v>33.6</v>
      </c>
      <c r="AD29" s="99">
        <v>-8</v>
      </c>
      <c r="AE29" s="103">
        <f t="shared" si="8"/>
        <v>-0.23809523809523808</v>
      </c>
      <c r="AF29" s="104">
        <v>61.5</v>
      </c>
      <c r="AG29" s="99">
        <v>1.2</v>
      </c>
      <c r="AH29" s="103">
        <f t="shared" si="9"/>
        <v>1.9512195121951219E-2</v>
      </c>
      <c r="AI29" s="104">
        <v>75</v>
      </c>
      <c r="AJ29" s="99">
        <v>5.0999999999999996</v>
      </c>
      <c r="AK29" s="103">
        <f t="shared" si="10"/>
        <v>6.7999999999999991E-2</v>
      </c>
      <c r="AL29" s="104">
        <v>87</v>
      </c>
      <c r="AM29" s="99">
        <v>4.5</v>
      </c>
      <c r="AN29" s="146">
        <f t="shared" si="11"/>
        <v>5.1724137931034482E-2</v>
      </c>
    </row>
    <row r="30" spans="1:40" ht="15" customHeight="1" x14ac:dyDescent="0.2">
      <c r="A30" s="144" t="s">
        <v>26</v>
      </c>
      <c r="B30" s="136">
        <v>16</v>
      </c>
      <c r="C30" s="136">
        <v>0.90000000000000036</v>
      </c>
      <c r="D30" s="97">
        <f t="shared" si="2"/>
        <v>5.6250000000000022E-2</v>
      </c>
      <c r="E30" s="93">
        <v>27.5</v>
      </c>
      <c r="F30" s="94">
        <v>3.3000000000000007</v>
      </c>
      <c r="G30" s="95">
        <f t="shared" si="3"/>
        <v>0.12000000000000002</v>
      </c>
      <c r="H30" s="93">
        <v>42.1</v>
      </c>
      <c r="I30" s="94">
        <v>13.2</v>
      </c>
      <c r="J30" s="95">
        <f t="shared" si="4"/>
        <v>0.31353919239904987</v>
      </c>
      <c r="K30" s="135">
        <v>39.700000000000003</v>
      </c>
      <c r="L30" s="116">
        <v>8.6999999999999993</v>
      </c>
      <c r="M30" s="96">
        <f t="shared" si="5"/>
        <v>0.21914357682619645</v>
      </c>
      <c r="N30" s="93">
        <v>53.8</v>
      </c>
      <c r="O30" s="94">
        <v>16.2</v>
      </c>
      <c r="P30" s="97">
        <f t="shared" si="6"/>
        <v>0.30111524163568776</v>
      </c>
      <c r="Q30" s="98">
        <v>53</v>
      </c>
      <c r="R30" s="99">
        <v>17.399999999999999</v>
      </c>
      <c r="S30" s="100">
        <f t="shared" si="0"/>
        <v>0.32830188679245281</v>
      </c>
      <c r="T30" s="98">
        <v>61.4</v>
      </c>
      <c r="U30" s="94">
        <v>14.899999999999999</v>
      </c>
      <c r="V30" s="95">
        <f t="shared" si="7"/>
        <v>0.24267100977198694</v>
      </c>
      <c r="W30" s="223"/>
      <c r="X30" s="224"/>
      <c r="Y30" s="225"/>
      <c r="Z30" s="137">
        <v>80.099999999999994</v>
      </c>
      <c r="AA30" s="101">
        <v>20.7</v>
      </c>
      <c r="AB30" s="100">
        <f t="shared" si="1"/>
        <v>0.25842696629213485</v>
      </c>
      <c r="AC30" s="102">
        <v>47.7</v>
      </c>
      <c r="AD30" s="99">
        <v>-0.7</v>
      </c>
      <c r="AE30" s="103">
        <f t="shared" si="8"/>
        <v>-1.4675052410901467E-2</v>
      </c>
      <c r="AF30" s="104">
        <v>87</v>
      </c>
      <c r="AG30" s="99">
        <v>5.2</v>
      </c>
      <c r="AH30" s="103">
        <f t="shared" si="9"/>
        <v>5.9770114942528735E-2</v>
      </c>
      <c r="AI30" s="104">
        <v>88</v>
      </c>
      <c r="AJ30" s="99">
        <v>2.5</v>
      </c>
      <c r="AK30" s="103">
        <f t="shared" si="10"/>
        <v>2.8409090909090908E-2</v>
      </c>
      <c r="AL30" s="104">
        <v>87</v>
      </c>
      <c r="AM30" s="99">
        <v>1.9</v>
      </c>
      <c r="AN30" s="146">
        <f t="shared" si="11"/>
        <v>2.1839080459770115E-2</v>
      </c>
    </row>
    <row r="31" spans="1:40" ht="15" customHeight="1" x14ac:dyDescent="0.2">
      <c r="A31" s="144" t="s">
        <v>35</v>
      </c>
      <c r="B31" s="179"/>
      <c r="C31" s="180"/>
      <c r="D31" s="171"/>
      <c r="E31" s="172"/>
      <c r="F31" s="173"/>
      <c r="G31" s="174"/>
      <c r="H31" s="175"/>
      <c r="I31" s="173"/>
      <c r="J31" s="174"/>
      <c r="K31" s="175"/>
      <c r="L31" s="173"/>
      <c r="M31" s="174"/>
      <c r="N31" s="175"/>
      <c r="O31" s="173"/>
      <c r="P31" s="171"/>
      <c r="Q31" s="176"/>
      <c r="R31" s="177"/>
      <c r="S31" s="178"/>
      <c r="T31" s="98">
        <v>42.3</v>
      </c>
      <c r="U31" s="94">
        <v>5.3999999999999986</v>
      </c>
      <c r="V31" s="95">
        <f t="shared" si="7"/>
        <v>0.12765957446808507</v>
      </c>
      <c r="W31" s="223"/>
      <c r="X31" s="224"/>
      <c r="Y31" s="225"/>
      <c r="Z31" s="137">
        <v>51.1</v>
      </c>
      <c r="AA31" s="101">
        <v>1.3</v>
      </c>
      <c r="AB31" s="100">
        <f t="shared" si="1"/>
        <v>2.5440313111545987E-2</v>
      </c>
      <c r="AC31" s="102">
        <v>28.2</v>
      </c>
      <c r="AD31" s="99">
        <v>-12.4</v>
      </c>
      <c r="AE31" s="103">
        <f t="shared" si="8"/>
        <v>-0.43971631205673761</v>
      </c>
      <c r="AF31" s="104">
        <v>51.3</v>
      </c>
      <c r="AG31" s="99">
        <v>-8.5</v>
      </c>
      <c r="AH31" s="103">
        <f t="shared" si="9"/>
        <v>-0.16569200779727097</v>
      </c>
      <c r="AI31" s="104">
        <v>53</v>
      </c>
      <c r="AJ31" s="99">
        <v>-13.3</v>
      </c>
      <c r="AK31" s="103">
        <f t="shared" si="10"/>
        <v>-0.25094339622641509</v>
      </c>
      <c r="AL31" s="104">
        <v>66</v>
      </c>
      <c r="AM31" s="99">
        <v>0.6</v>
      </c>
      <c r="AN31" s="146">
        <f t="shared" si="11"/>
        <v>9.0909090909090905E-3</v>
      </c>
    </row>
    <row r="32" spans="1:40" ht="15" customHeight="1" x14ac:dyDescent="0.2">
      <c r="A32" s="144" t="s">
        <v>27</v>
      </c>
      <c r="B32" s="136">
        <v>13.9</v>
      </c>
      <c r="C32" s="136">
        <v>-2.4000000000000004</v>
      </c>
      <c r="D32" s="97">
        <f t="shared" si="2"/>
        <v>-0.17266187050359713</v>
      </c>
      <c r="E32" s="117">
        <v>21.6</v>
      </c>
      <c r="F32" s="118">
        <v>-1.2999999999999972</v>
      </c>
      <c r="G32" s="119">
        <f t="shared" si="3"/>
        <v>-6.018518518518505E-2</v>
      </c>
      <c r="H32" s="117">
        <v>30.8</v>
      </c>
      <c r="I32" s="118">
        <v>2.6</v>
      </c>
      <c r="J32" s="119">
        <f t="shared" si="4"/>
        <v>8.4415584415584416E-2</v>
      </c>
      <c r="K32" s="141">
        <v>30.1</v>
      </c>
      <c r="L32" s="120">
        <v>-4.5999999999999996</v>
      </c>
      <c r="M32" s="121">
        <f t="shared" si="5"/>
        <v>-0.1528239202657807</v>
      </c>
      <c r="N32" s="117">
        <v>38.200000000000003</v>
      </c>
      <c r="O32" s="118">
        <v>4.9000000000000004</v>
      </c>
      <c r="P32" s="122">
        <f t="shared" si="6"/>
        <v>0.12827225130890052</v>
      </c>
      <c r="Q32" s="123">
        <v>40.700000000000003</v>
      </c>
      <c r="R32" s="124">
        <v>10.900000000000002</v>
      </c>
      <c r="S32" s="125">
        <f t="shared" si="0"/>
        <v>0.26781326781326786</v>
      </c>
      <c r="T32" s="123">
        <v>45.9</v>
      </c>
      <c r="U32" s="118">
        <v>4.6000000000000014</v>
      </c>
      <c r="V32" s="119">
        <f t="shared" si="7"/>
        <v>0.1002178649237473</v>
      </c>
      <c r="W32" s="226"/>
      <c r="X32" s="227"/>
      <c r="Y32" s="228"/>
      <c r="Z32" s="142">
        <v>76.5</v>
      </c>
      <c r="AA32" s="126">
        <v>8.1999999999999993</v>
      </c>
      <c r="AB32" s="125">
        <f t="shared" si="1"/>
        <v>0.10718954248366012</v>
      </c>
      <c r="AC32" s="127">
        <v>48.6</v>
      </c>
      <c r="AD32" s="124">
        <v>-2.8</v>
      </c>
      <c r="AE32" s="128">
        <f t="shared" si="8"/>
        <v>-5.761316872427983E-2</v>
      </c>
      <c r="AF32" s="129">
        <v>75</v>
      </c>
      <c r="AG32" s="124">
        <v>-6.1</v>
      </c>
      <c r="AH32" s="128">
        <f t="shared" si="9"/>
        <v>-8.1333333333333327E-2</v>
      </c>
      <c r="AI32" s="129">
        <v>81</v>
      </c>
      <c r="AJ32" s="124">
        <v>-5.7</v>
      </c>
      <c r="AK32" s="128">
        <f t="shared" si="10"/>
        <v>-7.0370370370370375E-2</v>
      </c>
      <c r="AL32" s="129">
        <v>99</v>
      </c>
      <c r="AM32" s="124">
        <v>12.7</v>
      </c>
      <c r="AN32" s="148">
        <f t="shared" si="11"/>
        <v>0.12828282828282828</v>
      </c>
    </row>
    <row r="33" spans="1:40" s="130" customFormat="1" x14ac:dyDescent="0.2">
      <c r="A33" s="149"/>
      <c r="B33" s="150"/>
      <c r="C33" s="150"/>
      <c r="D33" s="150"/>
      <c r="E33" s="150"/>
      <c r="F33" s="150"/>
      <c r="G33" s="151"/>
      <c r="H33" s="151"/>
      <c r="I33" s="150"/>
      <c r="J33" s="151"/>
      <c r="K33" s="151"/>
      <c r="L33" s="150"/>
      <c r="M33" s="151"/>
      <c r="N33" s="151"/>
      <c r="O33" s="150"/>
      <c r="P33" s="151"/>
      <c r="Q33" s="152"/>
      <c r="R33" s="150"/>
      <c r="S33" s="153"/>
      <c r="T33" s="154"/>
      <c r="U33" s="150"/>
      <c r="V33" s="151"/>
      <c r="W33" s="151"/>
      <c r="X33" s="151"/>
      <c r="Y33" s="151"/>
      <c r="Z33" s="151"/>
      <c r="AA33" s="150"/>
      <c r="AB33" s="153"/>
      <c r="AC33" s="150"/>
      <c r="AD33" s="150"/>
      <c r="AE33" s="153"/>
      <c r="AF33" s="153"/>
      <c r="AG33" s="150"/>
      <c r="AH33" s="153"/>
      <c r="AI33" s="150"/>
      <c r="AJ33" s="150"/>
      <c r="AK33" s="153"/>
      <c r="AL33" s="150"/>
      <c r="AM33" s="150"/>
      <c r="AN33" s="155"/>
    </row>
    <row r="34" spans="1:40" s="115" customFormat="1" x14ac:dyDescent="0.2">
      <c r="A34" s="156" t="s">
        <v>85</v>
      </c>
      <c r="B34" s="157">
        <f>SUM(B4:B32)</f>
        <v>606.29999999999995</v>
      </c>
      <c r="C34" s="157">
        <f>SUM(C4:C32)</f>
        <v>128.9</v>
      </c>
      <c r="D34" s="159">
        <f>C34/B34</f>
        <v>0.21260102259607458</v>
      </c>
      <c r="E34" s="158">
        <f>SUM(E4:E32)</f>
        <v>843.09999999999991</v>
      </c>
      <c r="F34" s="158">
        <f>SUM(F4:F32)</f>
        <v>156.5</v>
      </c>
      <c r="G34" s="159">
        <f t="shared" si="3"/>
        <v>0.18562448108172225</v>
      </c>
      <c r="H34" s="158">
        <f>SUM(H4:H32)</f>
        <v>999.90000000000009</v>
      </c>
      <c r="I34" s="158">
        <f>SUM(I4:I32)</f>
        <v>183.29999999999995</v>
      </c>
      <c r="J34" s="159">
        <f t="shared" si="4"/>
        <v>0.18331833183318325</v>
      </c>
      <c r="K34" s="158">
        <f>SUM(K4:K32)</f>
        <v>1050.2</v>
      </c>
      <c r="L34" s="158">
        <f>SUM(L4:L32)</f>
        <v>169.3</v>
      </c>
      <c r="M34" s="159">
        <f t="shared" si="5"/>
        <v>0.16120738906874882</v>
      </c>
      <c r="N34" s="158">
        <f>SUM(N4:N32)</f>
        <v>1259.0999999999999</v>
      </c>
      <c r="O34" s="158">
        <f>SUM(O4:O32)</f>
        <v>282.59999999999997</v>
      </c>
      <c r="P34" s="159">
        <f t="shared" si="6"/>
        <v>0.224446032880629</v>
      </c>
      <c r="Q34" s="160">
        <f>SUM(Q4:Q32)</f>
        <v>1402.8999999999996</v>
      </c>
      <c r="R34" s="160">
        <f>SUM(R4:R32)</f>
        <v>396.19999999999987</v>
      </c>
      <c r="S34" s="161">
        <f t="shared" si="0"/>
        <v>0.28241499750516785</v>
      </c>
      <c r="T34" s="160">
        <f>SUM(T4:T32)</f>
        <v>1664.2</v>
      </c>
      <c r="U34" s="160">
        <f>SUM(U4:U32)</f>
        <v>325.39999999999992</v>
      </c>
      <c r="V34" s="159">
        <f t="shared" si="7"/>
        <v>0.19552938348756155</v>
      </c>
      <c r="W34" s="159"/>
      <c r="X34" s="159"/>
      <c r="Y34" s="159"/>
      <c r="Z34" s="158">
        <f>SUM(Z3:Z32)</f>
        <v>1874.3</v>
      </c>
      <c r="AA34" s="158">
        <f>SUM(AA3:AA32)</f>
        <v>190.6</v>
      </c>
      <c r="AB34" s="161">
        <f t="shared" si="1"/>
        <v>0.10169129808461826</v>
      </c>
      <c r="AC34" s="160">
        <f>SUM(AC4:AC32)</f>
        <v>1219.7999999999997</v>
      </c>
      <c r="AD34" s="160">
        <f>SUM(AD4:AD32)</f>
        <v>-166.3</v>
      </c>
      <c r="AE34" s="161">
        <f t="shared" si="8"/>
        <v>-0.13633382521724877</v>
      </c>
      <c r="AF34" s="160">
        <f>SUM(AF3:AF32)</f>
        <v>2316</v>
      </c>
      <c r="AG34" s="160">
        <f>SUM(AG3:AG32)</f>
        <v>162.69999999999999</v>
      </c>
      <c r="AH34" s="161">
        <f t="shared" si="9"/>
        <v>7.0250431778929187E-2</v>
      </c>
      <c r="AI34" s="160">
        <f>SUM(AI4:AI32)</f>
        <v>2496</v>
      </c>
      <c r="AJ34" s="160">
        <f>SUM(AJ4:AJ32)</f>
        <v>145.89999999999998</v>
      </c>
      <c r="AK34" s="161">
        <f t="shared" si="10"/>
        <v>5.8453525641025635E-2</v>
      </c>
      <c r="AL34" s="160">
        <f>SUM(AL4:AL32)</f>
        <v>2664</v>
      </c>
      <c r="AM34" s="160">
        <f>SUM(AM4:AM32)</f>
        <v>246.79999999999998</v>
      </c>
      <c r="AN34" s="162">
        <f t="shared" si="11"/>
        <v>9.2642642642642631E-2</v>
      </c>
    </row>
    <row r="35" spans="1:40" s="115" customFormat="1" ht="13.5" thickBot="1" x14ac:dyDescent="0.25">
      <c r="A35" s="167" t="s">
        <v>57</v>
      </c>
      <c r="B35" s="163">
        <f>SUM(B4:B6,B8:B32)</f>
        <v>578.9</v>
      </c>
      <c r="C35" s="163">
        <f>SUM(C4:C6,C8:C32)</f>
        <v>121.60000000000001</v>
      </c>
      <c r="D35" s="168">
        <f>C35/B35</f>
        <v>0.21005354983589569</v>
      </c>
      <c r="E35" s="164">
        <f>E34-E7</f>
        <v>801.89999999999986</v>
      </c>
      <c r="F35" s="164">
        <f t="shared" ref="F35:AA35" si="12">F34-F7</f>
        <v>139.6</v>
      </c>
      <c r="G35" s="165">
        <f>F35/E35</f>
        <v>0.17408654445691485</v>
      </c>
      <c r="H35" s="164">
        <f t="shared" si="12"/>
        <v>947.2</v>
      </c>
      <c r="I35" s="164">
        <f t="shared" si="12"/>
        <v>166.19999999999996</v>
      </c>
      <c r="J35" s="165">
        <f>I35/H35</f>
        <v>0.17546452702702697</v>
      </c>
      <c r="K35" s="164">
        <f t="shared" si="12"/>
        <v>999.90000000000009</v>
      </c>
      <c r="L35" s="164">
        <f t="shared" si="12"/>
        <v>154.5</v>
      </c>
      <c r="M35" s="165">
        <f>L35/K35</f>
        <v>0.1545154515451545</v>
      </c>
      <c r="N35" s="164">
        <f t="shared" si="12"/>
        <v>1201.5999999999999</v>
      </c>
      <c r="O35" s="164">
        <f t="shared" si="12"/>
        <v>259.79999999999995</v>
      </c>
      <c r="P35" s="165">
        <f>O35/N35</f>
        <v>0.21621171770972036</v>
      </c>
      <c r="Q35" s="164">
        <f t="shared" si="12"/>
        <v>1332.9999999999995</v>
      </c>
      <c r="R35" s="164">
        <f t="shared" si="12"/>
        <v>369.99999999999989</v>
      </c>
      <c r="S35" s="165">
        <f>R35/Q35</f>
        <v>0.27756939234808703</v>
      </c>
      <c r="T35" s="164">
        <f t="shared" si="12"/>
        <v>1577.4</v>
      </c>
      <c r="U35" s="164">
        <f t="shared" si="12"/>
        <v>292.29999999999995</v>
      </c>
      <c r="V35" s="165">
        <f>U35/T35</f>
        <v>0.18530493216685681</v>
      </c>
      <c r="W35" s="165"/>
      <c r="X35" s="165"/>
      <c r="Y35" s="165"/>
      <c r="Z35" s="164">
        <f t="shared" si="12"/>
        <v>1762.1</v>
      </c>
      <c r="AA35" s="164">
        <f t="shared" si="12"/>
        <v>182</v>
      </c>
      <c r="AB35" s="165">
        <f>AA35/Z35</f>
        <v>0.1032858521082799</v>
      </c>
      <c r="AC35" s="164">
        <f t="shared" ref="AC35" si="13">AC34-AC7</f>
        <v>1152.9999999999998</v>
      </c>
      <c r="AD35" s="164">
        <f t="shared" ref="AD35" si="14">AD34-AD7</f>
        <v>-186.70000000000002</v>
      </c>
      <c r="AE35" s="165">
        <f>AD35/AC35</f>
        <v>-0.16192541196877716</v>
      </c>
      <c r="AF35" s="164">
        <f t="shared" ref="AF35" si="15">AF34-AF7</f>
        <v>2203.8000000000002</v>
      </c>
      <c r="AG35" s="164">
        <f t="shared" ref="AG35" si="16">AG34-AG7</f>
        <v>114.49999999999999</v>
      </c>
      <c r="AH35" s="165">
        <f>AG35/AF35</f>
        <v>5.1955712859606124E-2</v>
      </c>
      <c r="AI35" s="164">
        <f t="shared" ref="AI35" si="17">AI34-AI7</f>
        <v>2379</v>
      </c>
      <c r="AJ35" s="164">
        <f t="shared" ref="AJ35" si="18">AJ34-AJ7</f>
        <v>94.199999999999974</v>
      </c>
      <c r="AK35" s="165">
        <f>AJ35/AI35</f>
        <v>3.9596469104665813E-2</v>
      </c>
      <c r="AL35" s="164">
        <f t="shared" ref="AL35" si="19">AL34-AL7</f>
        <v>2549</v>
      </c>
      <c r="AM35" s="164">
        <f t="shared" ref="AM35" si="20">AM34-AM7</f>
        <v>207.7</v>
      </c>
      <c r="AN35" s="166">
        <f>AM35/AL35</f>
        <v>8.1482934484111411E-2</v>
      </c>
    </row>
    <row r="36" spans="1:40" x14ac:dyDescent="0.2">
      <c r="AN36" s="131"/>
    </row>
  </sheetData>
  <mergeCells count="15">
    <mergeCell ref="A1:AN1"/>
    <mergeCell ref="A2:A3"/>
    <mergeCell ref="Z2:AB2"/>
    <mergeCell ref="AC2:AE2"/>
    <mergeCell ref="W4:Y32"/>
    <mergeCell ref="AF2:AH2"/>
    <mergeCell ref="B2:D2"/>
    <mergeCell ref="AI2:AK2"/>
    <mergeCell ref="AL2:AN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K5" sqref="K5"/>
    </sheetView>
  </sheetViews>
  <sheetFormatPr defaultRowHeight="15" x14ac:dyDescent="0.25"/>
  <cols>
    <col min="1" max="2" width="10.7109375" style="8" customWidth="1"/>
    <col min="3" max="18" width="15.7109375" style="8" customWidth="1"/>
    <col min="19" max="16384" width="9.140625" style="8"/>
  </cols>
  <sheetData>
    <row r="1" spans="1:18" ht="15.75" thickBot="1" x14ac:dyDescent="0.3">
      <c r="A1" s="241" t="s">
        <v>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8" ht="15.75" thickBot="1" x14ac:dyDescent="0.3">
      <c r="A2" s="245" t="s">
        <v>54</v>
      </c>
      <c r="B2" s="243" t="s">
        <v>58</v>
      </c>
      <c r="C2" s="236" t="s">
        <v>56</v>
      </c>
      <c r="D2" s="237"/>
      <c r="E2" s="237"/>
      <c r="F2" s="237"/>
      <c r="G2" s="236" t="s">
        <v>50</v>
      </c>
      <c r="H2" s="237"/>
      <c r="I2" s="237"/>
      <c r="J2" s="237"/>
      <c r="K2" s="248" t="s">
        <v>51</v>
      </c>
      <c r="L2" s="249"/>
      <c r="M2" s="236" t="s">
        <v>60</v>
      </c>
      <c r="N2" s="237"/>
      <c r="O2" s="237"/>
      <c r="P2" s="237"/>
      <c r="Q2" s="237"/>
      <c r="R2" s="238"/>
    </row>
    <row r="3" spans="1:18" ht="15.75" thickBot="1" x14ac:dyDescent="0.3">
      <c r="A3" s="246"/>
      <c r="B3" s="244"/>
      <c r="C3" s="239" t="s">
        <v>4</v>
      </c>
      <c r="D3" s="240"/>
      <c r="E3" s="239" t="s">
        <v>55</v>
      </c>
      <c r="F3" s="240"/>
      <c r="G3" s="239" t="s">
        <v>4</v>
      </c>
      <c r="H3" s="240"/>
      <c r="I3" s="239" t="s">
        <v>55</v>
      </c>
      <c r="J3" s="240"/>
      <c r="K3" s="9"/>
      <c r="L3" s="9"/>
      <c r="M3" s="233" t="s">
        <v>4</v>
      </c>
      <c r="N3" s="234"/>
      <c r="O3" s="235"/>
      <c r="P3" s="233" t="s">
        <v>59</v>
      </c>
      <c r="Q3" s="234"/>
      <c r="R3" s="235"/>
    </row>
    <row r="4" spans="1:18" ht="15.75" thickBot="1" x14ac:dyDescent="0.3">
      <c r="A4" s="247"/>
      <c r="B4" s="244"/>
      <c r="C4" s="13" t="s">
        <v>62</v>
      </c>
      <c r="D4" s="14" t="s">
        <v>61</v>
      </c>
      <c r="E4" s="15" t="s">
        <v>62</v>
      </c>
      <c r="F4" s="10" t="s">
        <v>61</v>
      </c>
      <c r="G4" s="15" t="s">
        <v>62</v>
      </c>
      <c r="H4" s="14" t="s">
        <v>61</v>
      </c>
      <c r="I4" s="13" t="s">
        <v>62</v>
      </c>
      <c r="J4" s="16" t="s">
        <v>61</v>
      </c>
      <c r="K4" s="17" t="s">
        <v>4</v>
      </c>
      <c r="L4" s="18" t="s">
        <v>55</v>
      </c>
      <c r="M4" s="13" t="s">
        <v>62</v>
      </c>
      <c r="N4" s="20" t="s">
        <v>61</v>
      </c>
      <c r="O4" s="14" t="s">
        <v>63</v>
      </c>
      <c r="P4" s="21" t="s">
        <v>62</v>
      </c>
      <c r="Q4" s="19" t="s">
        <v>61</v>
      </c>
      <c r="R4" s="14" t="s">
        <v>63</v>
      </c>
    </row>
    <row r="5" spans="1:18" s="12" customFormat="1" x14ac:dyDescent="0.25">
      <c r="A5" s="11" t="s">
        <v>66</v>
      </c>
      <c r="B5" s="28">
        <v>130.69999999999999</v>
      </c>
      <c r="C5" s="31">
        <v>27.4</v>
      </c>
      <c r="D5" s="32">
        <f>240*C5/B5</f>
        <v>50.31369548584545</v>
      </c>
      <c r="E5" s="31">
        <v>606.29999999999995</v>
      </c>
      <c r="F5" s="33">
        <f t="shared" ref="F5:F11" si="0">240*E5/B5</f>
        <v>1113.3282325937262</v>
      </c>
      <c r="G5" s="34">
        <v>7.3</v>
      </c>
      <c r="H5" s="32">
        <f t="shared" ref="H5:H11" si="1">240*G5/B5</f>
        <v>13.404743687834737</v>
      </c>
      <c r="I5" s="31">
        <v>128.9</v>
      </c>
      <c r="J5" s="33">
        <f t="shared" ref="J5:J11" si="2">240*I5/B5</f>
        <v>236.69472073450652</v>
      </c>
      <c r="K5" s="35">
        <f t="shared" ref="K5:K11" si="3">G5/C5</f>
        <v>0.26642335766423358</v>
      </c>
      <c r="L5" s="36">
        <f t="shared" ref="L5:L11" si="4">I5/E5</f>
        <v>0.21260102259607458</v>
      </c>
      <c r="M5" s="37">
        <v>9.3000000000000007</v>
      </c>
      <c r="N5" s="38">
        <f>240*M5/B5</f>
        <v>17.077276205049735</v>
      </c>
      <c r="O5" s="39">
        <f>M5/C5</f>
        <v>0.33941605839416061</v>
      </c>
      <c r="P5" s="40">
        <v>246.4</v>
      </c>
      <c r="Q5" s="41">
        <f t="shared" ref="Q5:Q11" si="5">240*P5/B5</f>
        <v>452.45600612088759</v>
      </c>
      <c r="R5" s="36">
        <f>P5/E5</f>
        <v>0.40639947220847772</v>
      </c>
    </row>
    <row r="6" spans="1:18" x14ac:dyDescent="0.25">
      <c r="A6" s="26" t="s">
        <v>67</v>
      </c>
      <c r="B6" s="29">
        <v>136.19999999999999</v>
      </c>
      <c r="C6" s="42">
        <v>41.2</v>
      </c>
      <c r="D6" s="43">
        <f t="shared" ref="D6:D11" si="6">240*C6/B6</f>
        <v>72.59911894273128</v>
      </c>
      <c r="E6" s="42">
        <v>843.1</v>
      </c>
      <c r="F6" s="44">
        <f t="shared" si="0"/>
        <v>1485.638766519824</v>
      </c>
      <c r="G6" s="45">
        <v>16.899999999999999</v>
      </c>
      <c r="H6" s="43">
        <f t="shared" si="1"/>
        <v>29.779735682819382</v>
      </c>
      <c r="I6" s="42">
        <v>156.5</v>
      </c>
      <c r="J6" s="44">
        <f t="shared" si="2"/>
        <v>275.77092511013217</v>
      </c>
      <c r="K6" s="35">
        <f t="shared" si="3"/>
        <v>0.41019417475728148</v>
      </c>
      <c r="L6" s="36">
        <f t="shared" si="4"/>
        <v>0.18562448108172222</v>
      </c>
      <c r="M6" s="42">
        <v>10.8</v>
      </c>
      <c r="N6" s="38">
        <f t="shared" ref="N6:N11" si="7">240*M6/B6</f>
        <v>19.030837004405289</v>
      </c>
      <c r="O6" s="39">
        <f t="shared" ref="O6:O11" si="8">M6/C6</f>
        <v>0.26213592233009708</v>
      </c>
      <c r="P6" s="46">
        <v>330.9</v>
      </c>
      <c r="Q6" s="46">
        <f t="shared" si="5"/>
        <v>583.08370044052867</v>
      </c>
      <c r="R6" s="36">
        <f t="shared" ref="R6:R11" si="9">P6/E6</f>
        <v>0.39248013284307909</v>
      </c>
    </row>
    <row r="7" spans="1:18" x14ac:dyDescent="0.25">
      <c r="A7" s="26" t="s">
        <v>68</v>
      </c>
      <c r="B7" s="29">
        <v>140.30000000000001</v>
      </c>
      <c r="C7" s="42">
        <v>52.7</v>
      </c>
      <c r="D7" s="43">
        <f t="shared" si="6"/>
        <v>90.149679258731283</v>
      </c>
      <c r="E7" s="42">
        <v>999.9</v>
      </c>
      <c r="F7" s="44">
        <f t="shared" si="0"/>
        <v>1710.4490377761938</v>
      </c>
      <c r="G7" s="45">
        <v>17.100000000000001</v>
      </c>
      <c r="H7" s="43">
        <f t="shared" si="1"/>
        <v>29.251603706343548</v>
      </c>
      <c r="I7" s="42">
        <v>183.3</v>
      </c>
      <c r="J7" s="44">
        <f t="shared" si="2"/>
        <v>313.55666429080537</v>
      </c>
      <c r="K7" s="35">
        <f t="shared" si="3"/>
        <v>0.32447817836812143</v>
      </c>
      <c r="L7" s="36">
        <f t="shared" si="4"/>
        <v>0.18331833183318333</v>
      </c>
      <c r="M7" s="42">
        <v>19.8</v>
      </c>
      <c r="N7" s="38">
        <f t="shared" si="7"/>
        <v>33.870277975766214</v>
      </c>
      <c r="O7" s="39">
        <f t="shared" si="8"/>
        <v>0.37571157495256169</v>
      </c>
      <c r="P7" s="46">
        <v>436.3</v>
      </c>
      <c r="Q7" s="46">
        <f t="shared" si="5"/>
        <v>746.34354953670697</v>
      </c>
      <c r="R7" s="36">
        <f t="shared" si="9"/>
        <v>0.43634363436343637</v>
      </c>
    </row>
    <row r="8" spans="1:18" x14ac:dyDescent="0.25">
      <c r="A8" s="26" t="s">
        <v>69</v>
      </c>
      <c r="B8" s="29">
        <v>144.5</v>
      </c>
      <c r="C8" s="42">
        <v>50.3</v>
      </c>
      <c r="D8" s="43">
        <f t="shared" si="6"/>
        <v>83.543252595155707</v>
      </c>
      <c r="E8" s="42">
        <v>1050.2</v>
      </c>
      <c r="F8" s="44">
        <f t="shared" si="0"/>
        <v>1744.2768166089966</v>
      </c>
      <c r="G8" s="45">
        <v>14.8</v>
      </c>
      <c r="H8" s="43">
        <f t="shared" si="1"/>
        <v>24.581314878892734</v>
      </c>
      <c r="I8" s="42">
        <v>169.3</v>
      </c>
      <c r="J8" s="44">
        <f t="shared" si="2"/>
        <v>281.1903114186851</v>
      </c>
      <c r="K8" s="35">
        <f t="shared" si="3"/>
        <v>0.29423459244532807</v>
      </c>
      <c r="L8" s="36">
        <f t="shared" si="4"/>
        <v>0.16120738906874882</v>
      </c>
      <c r="M8" s="42">
        <v>21.5</v>
      </c>
      <c r="N8" s="38">
        <f t="shared" si="7"/>
        <v>35.709342560553637</v>
      </c>
      <c r="O8" s="39">
        <f t="shared" si="8"/>
        <v>0.42743538767395628</v>
      </c>
      <c r="P8" s="46">
        <v>509.1</v>
      </c>
      <c r="Q8" s="46">
        <f t="shared" si="5"/>
        <v>845.5640138408304</v>
      </c>
      <c r="R8" s="36">
        <f t="shared" si="9"/>
        <v>0.48476480670348504</v>
      </c>
    </row>
    <row r="9" spans="1:18" x14ac:dyDescent="0.25">
      <c r="A9" s="26" t="s">
        <v>70</v>
      </c>
      <c r="B9" s="29">
        <v>148.19999999999999</v>
      </c>
      <c r="C9" s="42">
        <v>57.5</v>
      </c>
      <c r="D9" s="43">
        <f t="shared" si="6"/>
        <v>93.117408906882602</v>
      </c>
      <c r="E9" s="42">
        <v>1259.0999999999999</v>
      </c>
      <c r="F9" s="44">
        <f t="shared" si="0"/>
        <v>2039.0283400809719</v>
      </c>
      <c r="G9" s="45">
        <v>22.8</v>
      </c>
      <c r="H9" s="43">
        <f t="shared" si="1"/>
        <v>36.923076923076927</v>
      </c>
      <c r="I9" s="42">
        <v>282.60000000000002</v>
      </c>
      <c r="J9" s="44">
        <f t="shared" si="2"/>
        <v>457.65182186234819</v>
      </c>
      <c r="K9" s="35">
        <f t="shared" si="3"/>
        <v>0.39652173913043481</v>
      </c>
      <c r="L9" s="36">
        <f t="shared" si="4"/>
        <v>0.22444603288062906</v>
      </c>
      <c r="M9" s="42">
        <v>18.600000000000001</v>
      </c>
      <c r="N9" s="38">
        <f t="shared" si="7"/>
        <v>30.121457489878544</v>
      </c>
      <c r="O9" s="39">
        <f t="shared" si="8"/>
        <v>0.32347826086956522</v>
      </c>
      <c r="P9" s="46">
        <v>521.1</v>
      </c>
      <c r="Q9" s="46">
        <f t="shared" si="5"/>
        <v>843.88663967611342</v>
      </c>
      <c r="R9" s="36">
        <f t="shared" si="9"/>
        <v>0.41386704789135104</v>
      </c>
    </row>
    <row r="10" spans="1:18" x14ac:dyDescent="0.25">
      <c r="A10" s="26" t="s">
        <v>71</v>
      </c>
      <c r="B10" s="29">
        <v>152.4</v>
      </c>
      <c r="C10" s="42">
        <v>69.900000000000006</v>
      </c>
      <c r="D10" s="43">
        <f t="shared" si="6"/>
        <v>110.07874015748031</v>
      </c>
      <c r="E10" s="42">
        <v>1402.9</v>
      </c>
      <c r="F10" s="44">
        <f t="shared" si="0"/>
        <v>2209.2913385826769</v>
      </c>
      <c r="G10" s="45">
        <v>26.2</v>
      </c>
      <c r="H10" s="43">
        <f t="shared" si="1"/>
        <v>41.259842519685037</v>
      </c>
      <c r="I10" s="42">
        <v>396.2</v>
      </c>
      <c r="J10" s="44">
        <f t="shared" si="2"/>
        <v>623.93700787401576</v>
      </c>
      <c r="K10" s="35">
        <f t="shared" si="3"/>
        <v>0.37482117310443486</v>
      </c>
      <c r="L10" s="36">
        <f t="shared" si="4"/>
        <v>0.28241499750516785</v>
      </c>
      <c r="M10" s="42">
        <v>23.6</v>
      </c>
      <c r="N10" s="38">
        <f t="shared" si="7"/>
        <v>37.165354330708659</v>
      </c>
      <c r="O10" s="39">
        <f t="shared" si="8"/>
        <v>0.33762517882689558</v>
      </c>
      <c r="P10" s="46">
        <v>646.70000000000005</v>
      </c>
      <c r="Q10" s="46">
        <f t="shared" si="5"/>
        <v>1018.4251968503937</v>
      </c>
      <c r="R10" s="36">
        <f t="shared" si="9"/>
        <v>0.46097369734122173</v>
      </c>
    </row>
    <row r="11" spans="1:18" x14ac:dyDescent="0.25">
      <c r="A11" s="26" t="s">
        <v>72</v>
      </c>
      <c r="B11" s="29">
        <v>156.9</v>
      </c>
      <c r="C11" s="42">
        <v>86.8</v>
      </c>
      <c r="D11" s="43">
        <f t="shared" si="6"/>
        <v>132.77246653919693</v>
      </c>
      <c r="E11" s="42">
        <v>1664.2</v>
      </c>
      <c r="F11" s="44">
        <f t="shared" si="0"/>
        <v>2545.6214149139578</v>
      </c>
      <c r="G11" s="45">
        <v>33.1</v>
      </c>
      <c r="H11" s="43">
        <f t="shared" si="1"/>
        <v>50.63097514340344</v>
      </c>
      <c r="I11" s="42">
        <v>325.39999999999998</v>
      </c>
      <c r="J11" s="44">
        <f t="shared" si="2"/>
        <v>497.74378585086038</v>
      </c>
      <c r="K11" s="35">
        <f t="shared" si="3"/>
        <v>0.38133640552995396</v>
      </c>
      <c r="L11" s="36">
        <f t="shared" si="4"/>
        <v>0.19552938348756158</v>
      </c>
      <c r="M11" s="42">
        <v>25.5</v>
      </c>
      <c r="N11" s="38">
        <f t="shared" si="7"/>
        <v>39.005736137667306</v>
      </c>
      <c r="O11" s="39">
        <f t="shared" si="8"/>
        <v>0.293778801843318</v>
      </c>
      <c r="P11" s="46">
        <v>780.6</v>
      </c>
      <c r="Q11" s="46">
        <f t="shared" si="5"/>
        <v>1194.0344168260037</v>
      </c>
      <c r="R11" s="36">
        <f t="shared" si="9"/>
        <v>0.46905420021632016</v>
      </c>
    </row>
    <row r="12" spans="1:18" x14ac:dyDescent="0.25">
      <c r="A12" s="26" t="s">
        <v>73</v>
      </c>
      <c r="B12" s="29">
        <v>160.5</v>
      </c>
      <c r="C12" s="23"/>
      <c r="D12" s="47"/>
      <c r="E12" s="23"/>
      <c r="F12" s="47"/>
      <c r="G12" s="23"/>
      <c r="H12" s="48"/>
      <c r="I12" s="23"/>
      <c r="J12" s="47"/>
      <c r="K12" s="22"/>
      <c r="L12" s="22"/>
      <c r="M12" s="49"/>
      <c r="N12" s="50"/>
      <c r="O12" s="51"/>
      <c r="P12" s="49"/>
      <c r="Q12" s="52"/>
      <c r="R12" s="53"/>
    </row>
    <row r="13" spans="1:18" x14ac:dyDescent="0.25">
      <c r="A13" s="26" t="s">
        <v>74</v>
      </c>
      <c r="B13" s="29">
        <v>163</v>
      </c>
      <c r="C13" s="54">
        <v>112.2</v>
      </c>
      <c r="D13" s="55">
        <f>240*C13/B13</f>
        <v>165.20245398773005</v>
      </c>
      <c r="E13" s="54">
        <v>1874.3</v>
      </c>
      <c r="F13" s="55">
        <f>240*E13/B13</f>
        <v>2759.7055214723928</v>
      </c>
      <c r="G13" s="54">
        <v>8.6</v>
      </c>
      <c r="H13" s="56">
        <f>240*G13/B13</f>
        <v>12.662576687116564</v>
      </c>
      <c r="I13" s="54">
        <v>190.6</v>
      </c>
      <c r="J13" s="55">
        <f>240*I13/B13</f>
        <v>280.63803680981596</v>
      </c>
      <c r="K13" s="35">
        <f>G13/C13</f>
        <v>7.6648841354723704E-2</v>
      </c>
      <c r="L13" s="57">
        <f>I13/E13</f>
        <v>0.10169129808461826</v>
      </c>
      <c r="M13" s="58"/>
      <c r="N13" s="59"/>
      <c r="O13" s="60"/>
      <c r="P13" s="58"/>
      <c r="Q13" s="61"/>
      <c r="R13" s="62"/>
    </row>
    <row r="14" spans="1:18" x14ac:dyDescent="0.25">
      <c r="A14" s="26" t="s">
        <v>75</v>
      </c>
      <c r="B14" s="29">
        <v>166.6</v>
      </c>
      <c r="C14" s="42">
        <v>66.8</v>
      </c>
      <c r="D14" s="44">
        <f>240*C14/B14</f>
        <v>96.230492196878757</v>
      </c>
      <c r="E14" s="42">
        <v>1219.8</v>
      </c>
      <c r="F14" s="44">
        <f>240*E14/B14</f>
        <v>1757.2148859543818</v>
      </c>
      <c r="G14" s="42">
        <v>20.399999999999999</v>
      </c>
      <c r="H14" s="43">
        <f>240*G14/B14</f>
        <v>29.387755102040817</v>
      </c>
      <c r="I14" s="42">
        <v>-166.3</v>
      </c>
      <c r="J14" s="44">
        <f>240*I14/B14</f>
        <v>-239.56782713085235</v>
      </c>
      <c r="K14" s="35">
        <f>G14/C14</f>
        <v>0.30538922155688619</v>
      </c>
      <c r="L14" s="57">
        <f>I14/E14</f>
        <v>-0.13633382521724874</v>
      </c>
      <c r="M14" s="63"/>
      <c r="N14" s="64"/>
      <c r="O14" s="65"/>
      <c r="P14" s="63"/>
      <c r="Q14" s="66"/>
      <c r="R14" s="67"/>
    </row>
    <row r="15" spans="1:18" x14ac:dyDescent="0.25">
      <c r="A15" s="26" t="s">
        <v>76</v>
      </c>
      <c r="B15" s="29">
        <v>172.2</v>
      </c>
      <c r="C15" s="42">
        <v>112.2</v>
      </c>
      <c r="D15" s="44">
        <f t="shared" ref="D15:D17" si="10">240*C15/B15</f>
        <v>156.37630662020908</v>
      </c>
      <c r="E15" s="42">
        <v>2316</v>
      </c>
      <c r="F15" s="44">
        <f>240*E15/B15</f>
        <v>3227.8745644599308</v>
      </c>
      <c r="G15" s="42">
        <v>48.2</v>
      </c>
      <c r="H15" s="43">
        <f>240*G15/B15</f>
        <v>67.177700348432055</v>
      </c>
      <c r="I15" s="42">
        <v>162.69999999999999</v>
      </c>
      <c r="J15" s="44">
        <f>240*I15/B15</f>
        <v>226.75958188153311</v>
      </c>
      <c r="K15" s="35">
        <f>G15/C15</f>
        <v>0.42959001782531198</v>
      </c>
      <c r="L15" s="36">
        <f>I15/E15</f>
        <v>7.0250431778929187E-2</v>
      </c>
      <c r="M15" s="42">
        <v>29.5</v>
      </c>
      <c r="N15" s="38">
        <f>240*M15/B15</f>
        <v>41.114982578397218</v>
      </c>
      <c r="O15" s="39">
        <f>M15/C15</f>
        <v>0.26292335115864529</v>
      </c>
      <c r="P15" s="68">
        <v>1380.5</v>
      </c>
      <c r="Q15" s="69">
        <f>240*P15/B15</f>
        <v>1924.0418118466901</v>
      </c>
      <c r="R15" s="36">
        <f>P15/E15</f>
        <v>0.59607081174438692</v>
      </c>
    </row>
    <row r="16" spans="1:18" x14ac:dyDescent="0.25">
      <c r="A16" s="26" t="s">
        <v>77</v>
      </c>
      <c r="B16" s="29">
        <v>177.1</v>
      </c>
      <c r="C16" s="42">
        <v>117</v>
      </c>
      <c r="D16" s="44">
        <f t="shared" si="10"/>
        <v>158.55448898927159</v>
      </c>
      <c r="E16" s="42">
        <v>2496</v>
      </c>
      <c r="F16" s="44">
        <f>240*E16/B16</f>
        <v>3382.495765104461</v>
      </c>
      <c r="G16" s="42">
        <v>51.7</v>
      </c>
      <c r="H16" s="43">
        <f>240*G16/B16</f>
        <v>70.062111801242239</v>
      </c>
      <c r="I16" s="42">
        <v>145.9</v>
      </c>
      <c r="J16" s="44">
        <f>240*I16/B16</f>
        <v>197.71880293619424</v>
      </c>
      <c r="K16" s="35">
        <f>G16/C16</f>
        <v>0.44188034188034192</v>
      </c>
      <c r="L16" s="36">
        <f>I16/E16</f>
        <v>5.8453525641025642E-2</v>
      </c>
      <c r="M16" s="42">
        <v>32.700000000000003</v>
      </c>
      <c r="N16" s="38">
        <f t="shared" ref="N16:N17" si="11">240*M16/B16</f>
        <v>44.313946922642579</v>
      </c>
      <c r="O16" s="39">
        <f t="shared" ref="O16:O17" si="12">M16/C16</f>
        <v>0.27948717948717949</v>
      </c>
      <c r="P16" s="68">
        <v>1550.5</v>
      </c>
      <c r="Q16" s="69">
        <f>240*P16/B16</f>
        <v>2101.185770750988</v>
      </c>
      <c r="R16" s="36">
        <f t="shared" ref="R16:R17" si="13">P16/E16</f>
        <v>0.62119391025641024</v>
      </c>
    </row>
    <row r="17" spans="1:18" ht="15.75" thickBot="1" x14ac:dyDescent="0.3">
      <c r="A17" s="27" t="s">
        <v>78</v>
      </c>
      <c r="B17" s="30">
        <v>179.9</v>
      </c>
      <c r="C17" s="70">
        <v>115</v>
      </c>
      <c r="D17" s="71">
        <f t="shared" si="10"/>
        <v>153.41856586992773</v>
      </c>
      <c r="E17" s="70">
        <v>2664</v>
      </c>
      <c r="F17" s="71">
        <f>240*E17/B17</f>
        <v>3553.9744302390218</v>
      </c>
      <c r="G17" s="70">
        <v>39.1</v>
      </c>
      <c r="H17" s="72">
        <f>240*G17/B17</f>
        <v>52.16231239577543</v>
      </c>
      <c r="I17" s="70">
        <v>246.8</v>
      </c>
      <c r="J17" s="71">
        <f>240*I17/B17</f>
        <v>329.24958310172315</v>
      </c>
      <c r="K17" s="73">
        <f>G17/C17</f>
        <v>0.34</v>
      </c>
      <c r="L17" s="74">
        <f>I17/E17</f>
        <v>9.2642642642642645E-2</v>
      </c>
      <c r="M17" s="70">
        <v>42.9</v>
      </c>
      <c r="N17" s="75">
        <f t="shared" si="11"/>
        <v>57.231795441912169</v>
      </c>
      <c r="O17" s="76">
        <f t="shared" si="12"/>
        <v>0.37304347826086953</v>
      </c>
      <c r="P17" s="77">
        <v>1523.7</v>
      </c>
      <c r="Q17" s="78">
        <f>240*P17/B17</f>
        <v>2032.7292940522511</v>
      </c>
      <c r="R17" s="74">
        <f t="shared" si="13"/>
        <v>0.57195945945945947</v>
      </c>
    </row>
    <row r="18" spans="1:18" ht="15.75" thickBot="1" x14ac:dyDescent="0.3"/>
    <row r="19" spans="1:18" ht="15.75" thickBot="1" x14ac:dyDescent="0.3">
      <c r="J19" s="25" t="s">
        <v>65</v>
      </c>
      <c r="K19" s="24">
        <f>AVERAGE(K5:K11)</f>
        <v>0.3497156601428269</v>
      </c>
    </row>
  </sheetData>
  <mergeCells count="13">
    <mergeCell ref="A1:L1"/>
    <mergeCell ref="B2:B4"/>
    <mergeCell ref="G2:J2"/>
    <mergeCell ref="A2:A4"/>
    <mergeCell ref="K2:L2"/>
    <mergeCell ref="I3:J3"/>
    <mergeCell ref="E3:F3"/>
    <mergeCell ref="P3:R3"/>
    <mergeCell ref="M2:R2"/>
    <mergeCell ref="C2:F2"/>
    <mergeCell ref="G3:H3"/>
    <mergeCell ref="C3:D3"/>
    <mergeCell ref="M3:O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14245-4CB3-4316-9D20-E52CD4DDF119}">
  <dimension ref="A1"/>
  <sheetViews>
    <sheetView zoomScale="60" zoomScaleNormal="60" workbookViewId="0">
      <selection activeCell="P40" sqref="P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Info.</vt:lpstr>
      <vt:lpstr>NBA Core Finance Data, 89-01</vt:lpstr>
      <vt:lpstr>Summary Statistics</vt:lpstr>
      <vt:lpstr>Figure 2.7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cp:lastPrinted>2017-10-20T20:08:50Z</cp:lastPrinted>
  <dcterms:created xsi:type="dcterms:W3CDTF">2013-07-14T19:44:07Z</dcterms:created>
  <dcterms:modified xsi:type="dcterms:W3CDTF">2018-11-22T03:04:26Z</dcterms:modified>
</cp:coreProperties>
</file>